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7E67F822-90A1-4556-B641-6F9CF6CA80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ESTIMATE'!$E$1:$G$96</definedName>
    <definedName name="_xlnm.Print_Area" localSheetId="1">'SITE ESTIMATE'!$A$1:$J$50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6" i="16" l="1"/>
  <c r="I28" i="16"/>
  <c r="I29" i="16"/>
  <c r="I32" i="16"/>
  <c r="I34" i="16"/>
  <c r="I35" i="16"/>
  <c r="I36" i="16"/>
  <c r="I38" i="16"/>
  <c r="I39" i="16"/>
  <c r="I25" i="16"/>
  <c r="A30" i="16"/>
  <c r="A23" i="16"/>
  <c r="J41" i="16" l="1"/>
  <c r="I9" i="16"/>
  <c r="I11" i="16"/>
  <c r="I12" i="16"/>
  <c r="I13" i="16"/>
  <c r="I14" i="16"/>
  <c r="I15" i="16"/>
  <c r="I16" i="16"/>
  <c r="I17" i="16"/>
  <c r="I18" i="16"/>
  <c r="A19" i="16" l="1"/>
  <c r="I10" i="16"/>
  <c r="A9" i="16"/>
  <c r="B12" i="19"/>
  <c r="B11" i="19"/>
  <c r="A40" i="16"/>
  <c r="A10" i="16" l="1"/>
  <c r="A11" i="16" s="1"/>
  <c r="A12" i="16" s="1"/>
  <c r="J20" i="16"/>
  <c r="C16" i="19" l="1"/>
  <c r="D16" i="19" s="1"/>
  <c r="A13" i="16"/>
  <c r="I43" i="16"/>
  <c r="A14" i="16" l="1"/>
  <c r="C17" i="19"/>
  <c r="D17" i="19" s="1"/>
  <c r="A15" i="16" l="1"/>
  <c r="A16" i="16" l="1"/>
  <c r="A17" i="16" l="1"/>
  <c r="A18" i="16" s="1"/>
  <c r="A24" i="16" l="1"/>
  <c r="A25" i="16" s="1"/>
  <c r="A26" i="16" s="1"/>
  <c r="A27" i="16"/>
  <c r="C18" i="19"/>
  <c r="I45" i="16"/>
  <c r="I44" i="16"/>
  <c r="I47" i="16"/>
  <c r="I46" i="16"/>
  <c r="A28" i="16" l="1"/>
  <c r="A29" i="16" s="1"/>
  <c r="D18" i="19"/>
  <c r="D20" i="19" s="1"/>
  <c r="C20" i="19"/>
  <c r="C21" i="19" s="1"/>
  <c r="I48" i="16"/>
  <c r="C5" i="16" s="1"/>
  <c r="A31" i="16" l="1"/>
  <c r="A32" i="16" s="1"/>
  <c r="C23" i="19"/>
  <c r="C22" i="19"/>
  <c r="C24" i="19"/>
  <c r="A33" i="16" l="1"/>
  <c r="A34" i="16"/>
  <c r="D25" i="19"/>
  <c r="A35" i="16" l="1"/>
  <c r="A37" i="16" s="1"/>
  <c r="A36" i="16" l="1"/>
  <c r="A38" i="16" s="1"/>
  <c r="A39" i="16" s="1"/>
</calcChain>
</file>

<file path=xl/sharedStrings.xml><?xml version="1.0" encoding="utf-8"?>
<sst xmlns="http://schemas.openxmlformats.org/spreadsheetml/2006/main" count="126" uniqueCount="83">
  <si>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</si>
  <si>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</si>
  <si>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</si>
  <si>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</si>
  <si>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</si>
  <si>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</si>
  <si>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</si>
  <si>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</si>
  <si>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</si>
  <si>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</si>
  <si>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</si>
  <si>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</si>
  <si>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</si>
  <si>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</si>
  <si>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</si>
  <si>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</si>
  <si>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</si>
  <si>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</si>
  <si>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</si>
  <si>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</si>
  <si>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</si>
  <si>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</si>
  <si>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</si>
  <si>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</si>
  <si>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</si>
  <si>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</si>
  <si>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</si>
  <si>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</si>
  <si>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</si>
  <si>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</si>
  <si>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</si>
  <si>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</si>
  <si>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</si>
  <si>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</si>
  <si>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</si>
  <si>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</si>
  <si>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</si>
  <si>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</si>
  <si>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</si>
  <si>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</si>
  <si>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</si>
  <si>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</si>
  <si>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</si>
  <si>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</si>
  <si>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</si>
  <si>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</si>
  <si>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</si>
  <si>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</si>
  <si>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</si>
  <si>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</si>
  <si>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</si>
  <si>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</si>
  <si>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</si>
  <si>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</si>
  <si>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</si>
  <si>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Division 09</t>
  </si>
  <si>
    <t>Finishes</t>
  </si>
  <si>
    <t>DIVISION 09 -  FINISHES</t>
  </si>
  <si>
    <t>Subtotal (Finishes)</t>
  </si>
  <si>
    <t>PAINT ON WALLS</t>
  </si>
  <si>
    <t>A5.0</t>
  </si>
  <si>
    <t>Schd/A5.0</t>
  </si>
  <si>
    <r>
      <t xml:space="preserve">Paint on Gypsum Board Walls &amp; Bulkheads </t>
    </r>
    <r>
      <rPr>
        <b/>
        <sz val="12"/>
        <rFont val="Calibri"/>
        <family val="2"/>
        <scheme val="minor"/>
      </rPr>
      <t xml:space="preserve">(P-1)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Eggshell</t>
    </r>
  </si>
  <si>
    <r>
      <t xml:space="preserve">Paint on Walls </t>
    </r>
    <r>
      <rPr>
        <b/>
        <sz val="12"/>
        <rFont val="Calibri"/>
        <family val="2"/>
        <scheme val="minor"/>
      </rPr>
      <t xml:space="preserve">(P-2)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</si>
  <si>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Walls </t>
    </r>
    <r>
      <rPr>
        <b/>
        <sz val="12"/>
        <rFont val="Calibri"/>
        <family val="2"/>
        <scheme val="minor"/>
      </rPr>
      <t xml:space="preserve">(P-4)
Manuf: - </t>
    </r>
    <r>
      <rPr>
        <sz val="12"/>
        <rFont val="Calibri"/>
        <family val="2"/>
        <scheme val="minor"/>
      </rPr>
      <t>N/A</t>
    </r>
    <r>
      <rPr>
        <b/>
        <sz val="12"/>
        <rFont val="Calibri"/>
        <family val="2"/>
        <scheme val="minor"/>
      </rPr>
      <t xml:space="preserve">
Product: - </t>
    </r>
    <r>
      <rPr>
        <sz val="12"/>
        <rFont val="Calibri"/>
        <family val="2"/>
        <scheme val="minor"/>
      </rPr>
      <t>N/A</t>
    </r>
    <r>
      <rPr>
        <b/>
        <sz val="12"/>
        <rFont val="Calibri"/>
        <family val="2"/>
        <scheme val="minor"/>
      </rPr>
      <t xml:space="preserve">
Finish: - </t>
    </r>
    <r>
      <rPr>
        <sz val="12"/>
        <rFont val="Calibri"/>
        <family val="2"/>
        <scheme val="minor"/>
      </rPr>
      <t>N/A</t>
    </r>
  </si>
  <si>
    <t>PAINT ON CEILINGS</t>
  </si>
  <si>
    <t>A2.0</t>
  </si>
  <si>
    <r>
      <t xml:space="preserve">Paint on Gypsum Board Ceilings @ Fascia </t>
    </r>
    <r>
      <rPr>
        <b/>
        <sz val="12"/>
        <rFont val="Calibri"/>
        <family val="2"/>
        <scheme val="minor"/>
      </rPr>
      <t xml:space="preserve">(P-3)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Ceiling White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Flat</t>
    </r>
  </si>
  <si>
    <r>
      <t xml:space="preserve">Paint on Exposed Ceiling </t>
    </r>
    <r>
      <rPr>
        <b/>
        <sz val="12"/>
        <rFont val="Calibri"/>
        <family val="2"/>
        <scheme val="minor"/>
      </rPr>
      <t xml:space="preserve">(P-3)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Ceiling White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Flat</t>
    </r>
  </si>
  <si>
    <t>PAINT ON DOORS AND FRAMES</t>
  </si>
  <si>
    <t>PAINT ON DOOR</t>
  </si>
  <si>
    <t>A7.0</t>
  </si>
  <si>
    <r>
      <t xml:space="preserve">Paint On Steel Door </t>
    </r>
    <r>
      <rPr>
        <b/>
        <sz val="12"/>
        <rFont val="Calibri"/>
        <family val="2"/>
        <scheme val="minor"/>
      </rPr>
      <t>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</t>
    </r>
    <r>
      <rPr>
        <sz val="12"/>
        <rFont val="Calibri"/>
        <family val="2"/>
        <scheme val="minor"/>
      </rPr>
      <t xml:space="preserve"> Semigloss</t>
    </r>
  </si>
  <si>
    <t>PAINT ON DOOR FRAMES</t>
  </si>
  <si>
    <r>
      <t>Paint On Hollow Metal Door Frame</t>
    </r>
    <r>
      <rPr>
        <b/>
        <sz val="12"/>
        <rFont val="Calibri"/>
        <family val="2"/>
        <scheme val="minor"/>
      </rPr>
      <t xml:space="preserve"> 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Dimension:</t>
    </r>
    <r>
      <rPr>
        <sz val="12"/>
        <rFont val="Calibri"/>
        <family val="2"/>
        <scheme val="minor"/>
      </rPr>
      <t xml:space="preserve"> 3'-0" x 7'-0"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</si>
  <si>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>Paint On Hollow Metal Door Frame</t>
    </r>
    <r>
      <rPr>
        <b/>
        <sz val="12"/>
        <rFont val="Calibri"/>
        <family val="2"/>
        <scheme val="minor"/>
      </rPr>
      <t xml:space="preserve"> 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Dimension:</t>
    </r>
    <r>
      <rPr>
        <sz val="12"/>
        <rFont val="Calibri"/>
        <family val="2"/>
        <scheme val="minor"/>
      </rPr>
      <t xml:space="preserve"> (2) 3'-0" x 7'-0"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</si>
  <si>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Hollow Metal Door Frame </t>
    </r>
    <r>
      <rPr>
        <b/>
        <sz val="12"/>
        <rFont val="Calibri"/>
        <family val="2"/>
        <scheme val="minor"/>
      </rPr>
      <t>(P-2)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Dimension:</t>
    </r>
    <r>
      <rPr>
        <sz val="12"/>
        <rFont val="Calibri"/>
        <family val="2"/>
        <scheme val="minor"/>
      </rPr>
      <t xml:space="preserve"> 3'-6" x 7'-0"
</t>
    </r>
    <r>
      <rPr>
        <b/>
        <sz val="12"/>
        <rFont val="Calibri"/>
        <family val="2"/>
        <scheme val="minor"/>
      </rPr>
      <t xml:space="preserve">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</si>
  <si>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t>PAINT ON TRIMS</t>
  </si>
  <si>
    <t>A4.0-4.1</t>
  </si>
  <si>
    <t>1/A7.0</t>
  </si>
  <si>
    <r>
      <t xml:space="preserve">Paint on Window Sill </t>
    </r>
    <r>
      <rPr>
        <b/>
        <sz val="12"/>
        <rFont val="Calibri"/>
        <family val="2"/>
        <scheme val="minor"/>
      </rPr>
      <t xml:space="preserve">(P-2)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</si>
  <si>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r>
      <t xml:space="preserve">Paint on Window Perimeter Trim </t>
    </r>
    <r>
      <rPr>
        <b/>
        <sz val="12"/>
        <rFont val="Calibri"/>
        <family val="2"/>
        <scheme val="minor"/>
      </rPr>
      <t xml:space="preserve">(P-2)
Manuf: </t>
    </r>
    <r>
      <rPr>
        <sz val="12"/>
        <rFont val="Calibri"/>
        <family val="2"/>
        <scheme val="minor"/>
      </rPr>
      <t>Sherwin Williams</t>
    </r>
    <r>
      <rPr>
        <b/>
        <sz val="12"/>
        <rFont val="Calibri"/>
        <family val="2"/>
        <scheme val="minor"/>
      </rPr>
      <t xml:space="preserve">
Product: </t>
    </r>
    <r>
      <rPr>
        <sz val="12"/>
        <rFont val="Calibri"/>
        <family val="2"/>
        <scheme val="minor"/>
      </rPr>
      <t>Agreeable Gray/SW7029</t>
    </r>
    <r>
      <rPr>
        <b/>
        <sz val="12"/>
        <rFont val="Calibri"/>
        <family val="2"/>
        <scheme val="minor"/>
      </rPr>
      <t xml:space="preserve">
Finish: </t>
    </r>
    <r>
      <rPr>
        <sz val="12"/>
        <rFont val="Calibri"/>
        <family val="2"/>
        <scheme val="minor"/>
      </rPr>
      <t>Semigloss</t>
    </r>
  </si>
  <si>
    <t>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</si>
</sst>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0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05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0" fontId="26" fillId="24" borderId="13" xfId="0" applyFont="1" applyFill="1" applyBorder="1" applyAlignment="1">
      <alignment horizontal="center" vertical="top" wrapText="1"/>
    </xf>
    <xf numFmtId="0" fontId="26" fillId="0" borderId="10" xfId="0" applyFont="1" applyBorder="1" applyAlignment="1">
      <alignment horizontal="center" vertical="top"/>
    </xf>
    <xf numFmtId="0" fontId="26" fillId="24" borderId="33" xfId="0" applyFont="1" applyFill="1" applyBorder="1" applyAlignment="1">
      <alignment horizontal="center" vertical="top" wrapText="1"/>
    </xf>
    <xf numFmtId="1" fontId="26" fillId="0" borderId="32" xfId="0" applyNumberFormat="1" applyFont="1" applyBorder="1" applyAlignment="1">
      <alignment horizontal="right" vertical="top"/>
    </xf>
    <xf numFmtId="1" fontId="33" fillId="0" borderId="10" xfId="0" applyNumberFormat="1" applyFont="1" applyBorder="1" applyAlignment="1">
      <alignment horizontal="center" vertical="top" wrapText="1"/>
    </xf>
    <xf numFmtId="1" fontId="26" fillId="0" borderId="10" xfId="0" applyNumberFormat="1" applyFont="1" applyBorder="1" applyAlignment="1">
      <alignment horizontal="right" vertical="top"/>
    </xf>
    <xf numFmtId="41" fontId="26" fillId="24" borderId="35" xfId="45" applyNumberFormat="1" applyFont="1" applyFill="1" applyBorder="1" applyAlignment="1">
      <alignment horizontal="center" vertical="top"/>
    </xf>
    <xf numFmtId="0" fontId="27" fillId="34" borderId="10" xfId="0" applyFont="1" applyFill="1" applyBorder="1" applyAlignment="1">
      <alignment horizontal="center" vertical="top"/>
    </xf>
    <xf numFmtId="0" fontId="26" fillId="24" borderId="34" xfId="0" applyFont="1" applyFill="1" applyBorder="1" applyAlignment="1">
      <alignment horizontal="center" vertical="center" wrapText="1"/>
    </xf>
    <xf numFmtId="0" fontId="31" fillId="24" borderId="10" xfId="0" applyFont="1" applyFill="1" applyBorder="1" applyAlignment="1">
      <alignment horizontal="center" vertical="center" wrapText="1"/>
    </xf>
    <xf numFmtId="2" fontId="26" fillId="24" borderId="13" xfId="0" applyNumberFormat="1" applyFont="1" applyFill="1" applyBorder="1" applyAlignment="1">
      <alignment vertical="center" wrapText="1"/>
    </xf>
    <xf numFmtId="1" fontId="26" fillId="24" borderId="10" xfId="56" applyNumberFormat="1" applyFont="1" applyFill="1" applyBorder="1" applyAlignment="1">
      <alignment horizontal="center" vertical="center" wrapText="1"/>
    </xf>
    <xf numFmtId="2" fontId="26" fillId="24" borderId="10" xfId="0" applyNumberFormat="1" applyFont="1" applyFill="1" applyBorder="1" applyAlignment="1">
      <alignment vertical="center" wrapText="1"/>
    </xf>
    <xf numFmtId="0" fontId="31" fillId="24" borderId="36" xfId="0" applyFont="1" applyFill="1" applyBorder="1" applyAlignment="1">
      <alignment horizontal="center" vertical="center" wrapText="1"/>
    </xf>
    <xf numFmtId="0" fontId="27" fillId="34" borderId="10" xfId="0" applyFont="1" applyFill="1" applyBorder="1" applyAlignment="1">
      <alignment horizontal="center" vertical="center"/>
    </xf>
    <xf numFmtId="2" fontId="27" fillId="24" borderId="10" xfId="0" applyNumberFormat="1" applyFont="1" applyFill="1" applyBorder="1" applyAlignment="1">
      <alignment vertical="center" wrapText="1"/>
    </xf>
    <xf numFmtId="0" fontId="26" fillId="24" borderId="25" xfId="0" applyFont="1" applyFill="1" applyBorder="1" applyAlignment="1">
      <alignment horizontal="center" vertical="center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tabSelected="1" view="pageBreakPreview" zoomScaleNormal="100" zoomScaleSheetLayoutView="100" workbookViewId="0">
      <selection activeCell="B21" sqref="B21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0" t="s">
        <v>29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5" t="s">
        <v>30</v>
      </c>
      <c r="B2" s="140"/>
      <c r="C2" s="131"/>
      <c r="D2" s="21"/>
      <c r="E2" s="34"/>
      <c r="F2" s="34"/>
      <c r="G2" s="34"/>
      <c r="H2" s="34"/>
      <c r="I2" s="34"/>
    </row>
    <row r="3" spans="1:13" ht="18" customHeight="1" x14ac:dyDescent="0.2">
      <c r="A3" s="126" t="s">
        <v>31</v>
      </c>
      <c r="B3" s="141"/>
      <c r="C3" s="131"/>
      <c r="D3" s="21"/>
      <c r="E3" s="34"/>
      <c r="F3" s="34"/>
      <c r="G3" s="34"/>
      <c r="H3" s="34"/>
      <c r="I3" s="34"/>
    </row>
    <row r="4" spans="1:13" ht="21" customHeight="1" x14ac:dyDescent="0.2">
      <c r="A4" s="126" t="s">
        <v>32</v>
      </c>
      <c r="B4" s="141"/>
      <c r="C4" s="135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6"/>
      <c r="B5" s="141"/>
      <c r="C5" s="132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4" t="s">
        <v>33</v>
      </c>
      <c r="B6" s="142"/>
      <c r="C6" s="136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6" t="s">
        <v>34</v>
      </c>
      <c r="B7" s="143"/>
      <c r="C7" s="132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6" t="s">
        <v>35</v>
      </c>
      <c r="B8" s="144"/>
      <c r="C8" s="132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7"/>
      <c r="B9" s="146"/>
      <c r="C9" s="137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8" t="s">
        <v>36</v>
      </c>
      <c r="B10" s="138" t="s">
        <v>39</v>
      </c>
      <c r="C10" s="137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8" t="s">
        <v>37</v>
      </c>
      <c r="B11" s="139">
        <f>E40</f>
        <v>0</v>
      </c>
      <c r="C11" s="137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9" t="s">
        <v>38</v>
      </c>
      <c r="B12" s="139">
        <f>E47</f>
        <v>0</v>
      </c>
      <c r="C12" s="137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3"/>
      <c r="B13" s="134"/>
      <c r="C13" s="134"/>
      <c r="D13" s="35"/>
      <c r="E13" s="34"/>
      <c r="F13" s="34"/>
      <c r="G13" s="34"/>
      <c r="H13" s="34"/>
      <c r="I13" s="34"/>
    </row>
    <row r="14" spans="1:13" ht="16.5" thickBot="1" x14ac:dyDescent="0.25">
      <c r="A14" s="155" t="s">
        <v>23</v>
      </c>
      <c r="B14" s="156" t="s">
        <v>1</v>
      </c>
      <c r="C14" s="162" t="s">
        <v>4</v>
      </c>
      <c r="D14" s="155" t="s">
        <v>24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9"/>
      <c r="B15" s="163" t="s">
        <v>54</v>
      </c>
      <c r="C15" s="153"/>
      <c r="D15" s="153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9" t="s">
        <v>52</v>
      </c>
      <c r="B16" s="164" t="s">
        <v>53</v>
      </c>
      <c r="C16" s="152">
        <f>'SITE ESTIMATE'!J20</f>
        <v>0</v>
      </c>
      <c r="D16" s="154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9" t="s">
        <v>55</v>
      </c>
      <c r="B17" s="164" t="s">
        <v>56</v>
      </c>
      <c r="C17" s="152">
        <f>'SITE ESTIMATE'!J41</f>
        <v>0</v>
      </c>
      <c r="D17" s="154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83" t="s">
        <v>25</v>
      </c>
      <c r="B18" s="183"/>
      <c r="C18" s="110">
        <f>SUM(C15:C17)</f>
        <v>0</v>
      </c>
      <c r="D18" s="111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1"/>
      <c r="B19" s="122"/>
      <c r="C19" s="122"/>
      <c r="D19" s="123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84" t="s">
        <v>25</v>
      </c>
      <c r="B20" s="185"/>
      <c r="C20" s="165">
        <f>C18</f>
        <v>0</v>
      </c>
      <c r="D20" s="145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3" t="s">
        <v>20</v>
      </c>
      <c r="B21" s="114"/>
      <c r="C21" s="114">
        <f>C20</f>
        <v>0</v>
      </c>
      <c r="D21" s="115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6" t="s">
        <v>26</v>
      </c>
      <c r="B22" s="117">
        <v>0.25</v>
      </c>
      <c r="C22" s="149">
        <f>B22*C20</f>
        <v>0</v>
      </c>
      <c r="D22" s="119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6" t="s">
        <v>27</v>
      </c>
      <c r="B23" s="117">
        <v>0.03</v>
      </c>
      <c r="C23" s="118">
        <f>B23*C20</f>
        <v>0</v>
      </c>
      <c r="D23" s="119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6" t="s">
        <v>28</v>
      </c>
      <c r="B24" s="117">
        <v>7.0000000000000007E-2</v>
      </c>
      <c r="C24" s="118">
        <f>B24*C20</f>
        <v>0</v>
      </c>
      <c r="D24" s="120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186" t="s">
        <v>3</v>
      </c>
      <c r="B25" s="187"/>
      <c r="C25" s="145"/>
      <c r="D25" s="147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8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71"/>
  <sheetViews>
    <sheetView showGridLines="0" view="pageBreakPreview" zoomScale="90" zoomScaleNormal="90" zoomScaleSheetLayoutView="90" workbookViewId="0">
      <pane ySplit="6" topLeftCell="A7" activePane="bottomLeft" state="frozen"/>
      <selection pane="bottomLeft" activeCell="B24" sqref="B2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22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22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19</v>
      </c>
      <c r="B5" s="54"/>
      <c r="C5" s="59">
        <f>I$48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188" t="s">
        <v>50</v>
      </c>
      <c r="B8" s="189"/>
      <c r="C8" s="189"/>
      <c r="D8" s="189"/>
      <c r="E8" s="189"/>
      <c r="F8" s="189"/>
      <c r="G8" s="189"/>
      <c r="H8" s="189"/>
      <c r="I8" s="189"/>
      <c r="J8" s="190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7" t="s">
        <v>40</v>
      </c>
      <c r="F9" s="158">
        <v>1</v>
      </c>
      <c r="G9" s="4" t="s">
        <v>21</v>
      </c>
      <c r="H9" s="105">
        <v>0</v>
      </c>
      <c r="I9" s="88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7" t="s">
        <v>41</v>
      </c>
      <c r="F10" s="158">
        <v>1</v>
      </c>
      <c r="G10" s="4" t="s">
        <v>21</v>
      </c>
      <c r="H10" s="105">
        <v>0</v>
      </c>
      <c r="I10" s="88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9" t="s">
        <v>42</v>
      </c>
      <c r="F11" s="158">
        <v>1</v>
      </c>
      <c r="G11" s="4" t="s">
        <v>21</v>
      </c>
      <c r="H11" s="105">
        <v>0</v>
      </c>
      <c r="I11" s="88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9" t="s">
        <v>43</v>
      </c>
      <c r="F12" s="158">
        <v>1</v>
      </c>
      <c r="G12" s="4" t="s">
        <v>21</v>
      </c>
      <c r="H12" s="105">
        <v>0</v>
      </c>
      <c r="I12" s="88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9" t="s">
        <v>44</v>
      </c>
      <c r="F13" s="158">
        <v>1</v>
      </c>
      <c r="G13" s="4" t="s">
        <v>21</v>
      </c>
      <c r="H13" s="105">
        <v>0</v>
      </c>
      <c r="I13" s="88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9" t="s">
        <v>45</v>
      </c>
      <c r="F14" s="158">
        <v>1</v>
      </c>
      <c r="G14" s="4" t="s">
        <v>21</v>
      </c>
      <c r="H14" s="105">
        <v>0</v>
      </c>
      <c r="I14" s="88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9" t="s">
        <v>46</v>
      </c>
      <c r="F15" s="158">
        <v>1</v>
      </c>
      <c r="G15" s="4" t="s">
        <v>21</v>
      </c>
      <c r="H15" s="105">
        <v>0</v>
      </c>
      <c r="I15" s="88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9" t="s">
        <v>47</v>
      </c>
      <c r="F16" s="158">
        <v>1</v>
      </c>
      <c r="G16" s="4" t="s">
        <v>21</v>
      </c>
      <c r="H16" s="105">
        <v>0</v>
      </c>
      <c r="I16" s="88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0" t="s">
        <v>48</v>
      </c>
      <c r="F17" s="158">
        <v>1</v>
      </c>
      <c r="G17" s="4" t="s">
        <v>21</v>
      </c>
      <c r="H17" s="105">
        <v>0</v>
      </c>
      <c r="I17" s="88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60" t="s">
        <v>49</v>
      </c>
      <c r="F18" s="161">
        <v>1</v>
      </c>
      <c r="G18" s="4" t="s">
        <v>21</v>
      </c>
      <c r="H18" s="105">
        <v>0</v>
      </c>
      <c r="I18" s="88">
        <f t="shared" si="0"/>
        <v>0</v>
      </c>
      <c r="J18" s="86"/>
    </row>
    <row r="19" spans="1:63" ht="16.5" thickBot="1" x14ac:dyDescent="0.25">
      <c r="A19" s="96" t="str">
        <f>IF(F19&lt;&gt;"",1+MAX($A$6:A18),"")</f>
        <v/>
      </c>
      <c r="B19" s="97"/>
      <c r="C19" s="98"/>
      <c r="D19" s="99"/>
      <c r="E19" s="100"/>
      <c r="F19" s="101"/>
      <c r="G19" s="97"/>
      <c r="H19" s="102"/>
      <c r="I19" s="103"/>
      <c r="J19" s="104"/>
    </row>
    <row r="20" spans="1:63" ht="16.5" thickBot="1" x14ac:dyDescent="0.25">
      <c r="A20" s="191" t="s">
        <v>51</v>
      </c>
      <c r="B20" s="192"/>
      <c r="C20" s="192"/>
      <c r="D20" s="192"/>
      <c r="E20" s="192"/>
      <c r="F20" s="192"/>
      <c r="G20" s="192"/>
      <c r="H20" s="192"/>
      <c r="I20" s="193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9"/>
      <c r="B21" s="90"/>
      <c r="C21" s="90"/>
      <c r="D21" s="90"/>
      <c r="E21" s="91"/>
      <c r="F21" s="92"/>
      <c r="G21" s="89"/>
      <c r="H21" s="93"/>
      <c r="I21" s="94"/>
      <c r="J21" s="95"/>
    </row>
    <row r="22" spans="1:63" s="12" customFormat="1" ht="16.5" thickBot="1" x14ac:dyDescent="0.25">
      <c r="A22" s="188" t="s">
        <v>57</v>
      </c>
      <c r="B22" s="189"/>
      <c r="C22" s="189"/>
      <c r="D22" s="189"/>
      <c r="E22" s="189"/>
      <c r="F22" s="189"/>
      <c r="G22" s="189"/>
      <c r="H22" s="189"/>
      <c r="I22" s="189"/>
      <c r="J22" s="190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x14ac:dyDescent="0.2">
      <c r="A23" s="4" t="str">
        <f>IF(F23&lt;&gt;"",1+MAX($A$6:A22),"")</f>
        <v/>
      </c>
      <c r="B23" s="166"/>
      <c r="C23" s="168"/>
      <c r="D23" s="169"/>
      <c r="E23" s="173" t="s">
        <v>59</v>
      </c>
      <c r="F23" s="167"/>
      <c r="G23" s="87"/>
      <c r="H23" s="106"/>
      <c r="I23" s="107"/>
      <c r="J23" s="86"/>
    </row>
    <row r="24" spans="1:63" ht="63" x14ac:dyDescent="0.2">
      <c r="A24" s="4">
        <f>IF(F24&lt;&gt;"",1+MAX($A$6:A23),"")</f>
        <v>11</v>
      </c>
      <c r="B24" s="174" t="s">
        <v>60</v>
      </c>
      <c r="C24" s="175" t="s">
        <v>61</v>
      </c>
      <c r="D24" s="169"/>
      <c r="E24" s="176" t="s">
        <v>62</v>
      </c>
      <c r="F24" s="177">
        <v>4851.9250000000002</v>
      </c>
      <c r="G24" s="182" t="s">
        <v>17</v>
      </c>
      <c r="H24" s="105"/>
      <c r="I24" s="88"/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ht="63" x14ac:dyDescent="0.2">
      <c r="A25" s="4">
        <f>IF(F25&lt;&gt;"",1+MAX($A$6:A24),"")</f>
        <v>12</v>
      </c>
      <c r="B25" s="174" t="s">
        <v>60</v>
      </c>
      <c r="C25" s="175" t="s">
        <v>61</v>
      </c>
      <c r="D25" s="170"/>
      <c r="E25" s="178" t="s">
        <v>63</v>
      </c>
      <c r="F25" s="177">
        <v>163.905</v>
      </c>
      <c r="G25" s="182" t="s">
        <v>17</v>
      </c>
      <c r="H25" s="105">
        <v>0</v>
      </c>
      <c r="I25" s="88">
        <f t="shared" ref="I25" si="1">H25*F25</f>
        <v>0</v>
      </c>
      <c r="J25" s="86"/>
    </row>
    <row r="26" spans="1:63" ht="63" x14ac:dyDescent="0.2">
      <c r="A26" s="4">
        <f>IF(F26&lt;&gt;"",1+MAX($A$6:A25),"")</f>
        <v>13</v>
      </c>
      <c r="B26" s="174" t="s">
        <v>60</v>
      </c>
      <c r="C26" s="175" t="s">
        <v>61</v>
      </c>
      <c r="D26" s="170"/>
      <c r="E26" s="178" t="s">
        <v>64</v>
      </c>
      <c r="F26" s="177">
        <v>101.44999999999999</v>
      </c>
      <c r="G26" s="182" t="s">
        <v>17</v>
      </c>
      <c r="H26" s="105">
        <v>0</v>
      </c>
      <c r="I26" s="88">
        <f t="shared" ref="I26:I39" si="2">H26*F26</f>
        <v>0</v>
      </c>
      <c r="J26" s="86"/>
    </row>
    <row r="27" spans="1:63" x14ac:dyDescent="0.2">
      <c r="A27" s="4" t="str">
        <f>IF(F27&lt;&gt;"",1+MAX($A$6:A26),"")</f>
        <v/>
      </c>
      <c r="B27" s="174"/>
      <c r="C27" s="179"/>
      <c r="D27" s="171"/>
      <c r="E27" s="180" t="s">
        <v>65</v>
      </c>
      <c r="F27" s="177"/>
      <c r="G27" s="174"/>
      <c r="H27" s="105"/>
      <c r="I27" s="88"/>
      <c r="J27" s="86"/>
    </row>
    <row r="28" spans="1:63" ht="63" x14ac:dyDescent="0.2">
      <c r="A28" s="4">
        <f>IF(F28&lt;&gt;"",1+MAX($A$6:A27),"")</f>
        <v>14</v>
      </c>
      <c r="B28" s="174" t="s">
        <v>66</v>
      </c>
      <c r="C28" s="175" t="s">
        <v>61</v>
      </c>
      <c r="D28" s="170"/>
      <c r="E28" s="178" t="s">
        <v>67</v>
      </c>
      <c r="F28" s="177">
        <v>318</v>
      </c>
      <c r="G28" s="182" t="s">
        <v>17</v>
      </c>
      <c r="H28" s="105">
        <v>0</v>
      </c>
      <c r="I28" s="88">
        <f t="shared" si="2"/>
        <v>0</v>
      </c>
      <c r="J28" s="86"/>
    </row>
    <row r="29" spans="1:63" ht="63" x14ac:dyDescent="0.2">
      <c r="A29" s="4">
        <f>IF(F29&lt;&gt;"",1+MAX($A$6:A28),"")</f>
        <v>15</v>
      </c>
      <c r="B29" s="174" t="s">
        <v>66</v>
      </c>
      <c r="C29" s="175" t="s">
        <v>61</v>
      </c>
      <c r="D29" s="170"/>
      <c r="E29" s="178" t="s">
        <v>68</v>
      </c>
      <c r="F29" s="177">
        <v>9</v>
      </c>
      <c r="G29" s="182" t="s">
        <v>17</v>
      </c>
      <c r="H29" s="105">
        <v>0</v>
      </c>
      <c r="I29" s="88">
        <f t="shared" si="2"/>
        <v>0</v>
      </c>
      <c r="J29" s="86"/>
    </row>
    <row r="30" spans="1:63" x14ac:dyDescent="0.2">
      <c r="A30" s="4" t="str">
        <f>IF(F30&lt;&gt;"",1+MAX($A$6:A29),"")</f>
        <v/>
      </c>
      <c r="B30" s="174"/>
      <c r="C30" s="179"/>
      <c r="D30" s="171"/>
      <c r="E30" s="180" t="s">
        <v>69</v>
      </c>
      <c r="F30" s="177"/>
      <c r="G30" s="174"/>
      <c r="H30" s="105"/>
      <c r="I30" s="88"/>
      <c r="J30" s="86"/>
    </row>
    <row r="31" spans="1:63" x14ac:dyDescent="0.2">
      <c r="A31" s="4" t="str">
        <f>IF(F31&lt;&gt;"",1+MAX($A$6:A30),"")</f>
        <v/>
      </c>
      <c r="B31" s="174"/>
      <c r="C31" s="175"/>
      <c r="D31" s="170"/>
      <c r="E31" s="181" t="s">
        <v>70</v>
      </c>
      <c r="F31" s="177"/>
      <c r="G31" s="182"/>
      <c r="H31" s="105"/>
      <c r="I31" s="88"/>
      <c r="J31" s="86"/>
    </row>
    <row r="32" spans="1:63" ht="63" x14ac:dyDescent="0.2">
      <c r="A32" s="4">
        <f>IF(F32&lt;&gt;"",1+MAX($A$6:A31),"")</f>
        <v>16</v>
      </c>
      <c r="B32" s="174" t="s">
        <v>71</v>
      </c>
      <c r="C32" s="175" t="s">
        <v>61</v>
      </c>
      <c r="D32" s="170"/>
      <c r="E32" s="178" t="s">
        <v>72</v>
      </c>
      <c r="F32" s="177">
        <v>1</v>
      </c>
      <c r="G32" s="182" t="s">
        <v>82</v>
      </c>
      <c r="H32" s="105">
        <v>0</v>
      </c>
      <c r="I32" s="88">
        <f t="shared" si="2"/>
        <v>0</v>
      </c>
      <c r="J32" s="86"/>
    </row>
    <row r="33" spans="1:63" x14ac:dyDescent="0.2">
      <c r="A33" s="4" t="str">
        <f>IF(F33&lt;&gt;"",1+MAX($A$6:A32),"")</f>
        <v/>
      </c>
      <c r="B33" s="174"/>
      <c r="C33" s="175"/>
      <c r="D33" s="171"/>
      <c r="E33" s="181" t="s">
        <v>73</v>
      </c>
      <c r="F33" s="177"/>
      <c r="G33" s="182"/>
      <c r="H33" s="105"/>
      <c r="I33" s="88"/>
      <c r="J33" s="86"/>
    </row>
    <row r="34" spans="1:63" ht="78.75" x14ac:dyDescent="0.2">
      <c r="A34" s="4">
        <f>IF(F34&lt;&gt;"",1+MAX($A$6:A33),"")</f>
        <v>17</v>
      </c>
      <c r="B34" s="174" t="s">
        <v>71</v>
      </c>
      <c r="C34" s="175" t="s">
        <v>61</v>
      </c>
      <c r="D34" s="171"/>
      <c r="E34" s="178" t="s">
        <v>74</v>
      </c>
      <c r="F34" s="177">
        <v>4</v>
      </c>
      <c r="G34" s="182" t="s">
        <v>82</v>
      </c>
      <c r="H34" s="105">
        <v>0</v>
      </c>
      <c r="I34" s="88">
        <f t="shared" si="2"/>
        <v>0</v>
      </c>
      <c r="J34" s="86"/>
    </row>
    <row r="35" spans="1:63" ht="78.75" x14ac:dyDescent="0.2">
      <c r="A35" s="4">
        <f>IF(F35&lt;&gt;"",1+MAX($A$6:A34),"")</f>
        <v>18</v>
      </c>
      <c r="B35" s="174" t="s">
        <v>71</v>
      </c>
      <c r="C35" s="175" t="s">
        <v>61</v>
      </c>
      <c r="D35" s="170"/>
      <c r="E35" s="178" t="s">
        <v>75</v>
      </c>
      <c r="F35" s="177">
        <v>1</v>
      </c>
      <c r="G35" s="182" t="s">
        <v>82</v>
      </c>
      <c r="H35" s="105">
        <v>0</v>
      </c>
      <c r="I35" s="88">
        <f t="shared" si="2"/>
        <v>0</v>
      </c>
      <c r="J35" s="86"/>
    </row>
    <row r="36" spans="1:63" ht="78.75" x14ac:dyDescent="0.2">
      <c r="A36" s="4">
        <f>IF(F36&lt;&gt;"",1+MAX($A$6:A35),"")</f>
        <v>19</v>
      </c>
      <c r="B36" s="174" t="s">
        <v>71</v>
      </c>
      <c r="C36" s="175" t="s">
        <v>61</v>
      </c>
      <c r="D36" s="171"/>
      <c r="E36" s="178" t="s">
        <v>76</v>
      </c>
      <c r="F36" s="177">
        <v>1</v>
      </c>
      <c r="G36" s="182" t="s">
        <v>82</v>
      </c>
      <c r="H36" s="105">
        <v>0</v>
      </c>
      <c r="I36" s="88">
        <f t="shared" si="2"/>
        <v>0</v>
      </c>
      <c r="J36" s="86"/>
    </row>
    <row r="37" spans="1:63" x14ac:dyDescent="0.2">
      <c r="A37" s="4" t="str">
        <f>IF(F37&lt;&gt;"",1+MAX($A$6:A36),"")</f>
        <v/>
      </c>
      <c r="B37" s="174"/>
      <c r="C37" s="179"/>
      <c r="D37" s="171"/>
      <c r="E37" s="180" t="s">
        <v>77</v>
      </c>
      <c r="F37" s="177"/>
      <c r="G37" s="174"/>
      <c r="H37" s="105"/>
      <c r="I37" s="88"/>
      <c r="J37" s="86"/>
    </row>
    <row r="38" spans="1:63" ht="63" x14ac:dyDescent="0.2">
      <c r="A38" s="4">
        <f>IF(F38&lt;&gt;"",1+MAX($A$6:A37),"")</f>
        <v>20</v>
      </c>
      <c r="B38" s="174" t="s">
        <v>78</v>
      </c>
      <c r="C38" s="175" t="s">
        <v>79</v>
      </c>
      <c r="D38" s="170"/>
      <c r="E38" s="178" t="s">
        <v>80</v>
      </c>
      <c r="F38" s="177">
        <v>48.5</v>
      </c>
      <c r="G38" s="182" t="s">
        <v>18</v>
      </c>
      <c r="H38" s="105">
        <v>0</v>
      </c>
      <c r="I38" s="88">
        <f t="shared" si="2"/>
        <v>0</v>
      </c>
      <c r="J38" s="86"/>
    </row>
    <row r="39" spans="1:63" ht="63" x14ac:dyDescent="0.2">
      <c r="A39" s="4">
        <f>IF(F39&lt;&gt;"",1+MAX($A$6:A38),"")</f>
        <v>21</v>
      </c>
      <c r="B39" s="174" t="s">
        <v>78</v>
      </c>
      <c r="C39" s="175" t="s">
        <v>79</v>
      </c>
      <c r="D39" s="171"/>
      <c r="E39" s="178" t="s">
        <v>81</v>
      </c>
      <c r="F39" s="177">
        <v>235</v>
      </c>
      <c r="G39" s="182" t="s">
        <v>18</v>
      </c>
      <c r="H39" s="105">
        <v>0</v>
      </c>
      <c r="I39" s="88">
        <f t="shared" si="2"/>
        <v>0</v>
      </c>
      <c r="J39" s="86"/>
    </row>
    <row r="40" spans="1:63" ht="16.5" thickBot="1" x14ac:dyDescent="0.25">
      <c r="A40" s="96" t="str">
        <f>IF(F40&lt;&gt;"",1+MAX($A$6:A39),"")</f>
        <v/>
      </c>
      <c r="B40" s="97"/>
      <c r="C40" s="98"/>
      <c r="D40" s="99"/>
      <c r="E40" s="100"/>
      <c r="F40" s="172"/>
      <c r="G40" s="97"/>
      <c r="H40" s="102"/>
      <c r="I40" s="103"/>
      <c r="J40" s="104"/>
    </row>
    <row r="41" spans="1:63" ht="16.5" thickBot="1" x14ac:dyDescent="0.25">
      <c r="A41" s="191" t="s">
        <v>58</v>
      </c>
      <c r="B41" s="192"/>
      <c r="C41" s="192"/>
      <c r="D41" s="192"/>
      <c r="E41" s="192"/>
      <c r="F41" s="192"/>
      <c r="G41" s="192"/>
      <c r="H41" s="192"/>
      <c r="I41" s="193"/>
      <c r="J41" s="37">
        <f>(SUM(I23:I40))</f>
        <v>0</v>
      </c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51"/>
      <c r="AG41" s="51"/>
      <c r="AH41" s="51"/>
      <c r="AI41" s="51"/>
      <c r="AJ41" s="51"/>
      <c r="AK41" s="51"/>
      <c r="AL41" s="51"/>
      <c r="AM41" s="51"/>
      <c r="AN41" s="51"/>
      <c r="AO41" s="51"/>
      <c r="AP41" s="51"/>
      <c r="AQ41" s="51"/>
      <c r="AR41" s="51"/>
      <c r="AS41" s="51"/>
      <c r="AT41" s="51"/>
      <c r="AU41" s="51"/>
      <c r="AV41" s="51"/>
      <c r="AW41" s="51"/>
      <c r="AX41" s="51"/>
      <c r="AY41" s="51"/>
      <c r="AZ41" s="51"/>
      <c r="BA41" s="51"/>
      <c r="BB41" s="51"/>
      <c r="BC41" s="51"/>
      <c r="BD41" s="51"/>
      <c r="BE41" s="51"/>
      <c r="BF41" s="51"/>
      <c r="BG41" s="51"/>
      <c r="BH41" s="51"/>
      <c r="BI41" s="51"/>
      <c r="BJ41" s="51"/>
      <c r="BK41" s="51"/>
    </row>
    <row r="42" spans="1:63" ht="16.5" thickBot="1" x14ac:dyDescent="0.25">
      <c r="A42" s="89"/>
      <c r="B42" s="90"/>
      <c r="C42" s="90"/>
      <c r="D42" s="90"/>
      <c r="E42" s="91"/>
      <c r="F42" s="92"/>
      <c r="G42" s="89"/>
      <c r="H42" s="93"/>
      <c r="I42" s="94"/>
      <c r="J42" s="95"/>
    </row>
    <row r="43" spans="1:63" s="64" customFormat="1" ht="16.5" thickBot="1" x14ac:dyDescent="0.25">
      <c r="A43" s="202" t="s">
        <v>25</v>
      </c>
      <c r="B43" s="203"/>
      <c r="C43" s="203"/>
      <c r="D43" s="203"/>
      <c r="E43" s="203"/>
      <c r="F43" s="203"/>
      <c r="G43" s="203"/>
      <c r="H43" s="204"/>
      <c r="I43" s="196">
        <f>J20+J41</f>
        <v>0</v>
      </c>
      <c r="J43" s="197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</row>
    <row r="44" spans="1:63" s="64" customFormat="1" ht="16.5" thickBot="1" x14ac:dyDescent="0.25">
      <c r="A44" s="150" t="s">
        <v>20</v>
      </c>
      <c r="B44" s="151"/>
      <c r="C44" s="151"/>
      <c r="D44" s="151"/>
      <c r="E44" s="151"/>
      <c r="F44" s="151"/>
      <c r="G44" s="151"/>
      <c r="H44" s="151"/>
      <c r="I44" s="198">
        <f>I43</f>
        <v>0</v>
      </c>
      <c r="J44" s="199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</row>
    <row r="45" spans="1:63" s="64" customFormat="1" ht="16.5" thickBot="1" x14ac:dyDescent="0.25">
      <c r="A45" s="150" t="s">
        <v>26</v>
      </c>
      <c r="B45" s="151"/>
      <c r="C45" s="151"/>
      <c r="D45" s="151"/>
      <c r="E45" s="151"/>
      <c r="F45" s="151"/>
      <c r="G45" s="151"/>
      <c r="H45" s="112">
        <v>0.25</v>
      </c>
      <c r="I45" s="198">
        <f>I43*H45</f>
        <v>0</v>
      </c>
      <c r="J45" s="199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</row>
    <row r="46" spans="1:63" s="64" customFormat="1" ht="16.5" thickBot="1" x14ac:dyDescent="0.25">
      <c r="A46" s="150" t="s">
        <v>27</v>
      </c>
      <c r="B46" s="151"/>
      <c r="C46" s="151"/>
      <c r="D46" s="151"/>
      <c r="E46" s="151"/>
      <c r="F46" s="151"/>
      <c r="G46" s="151"/>
      <c r="H46" s="112">
        <v>0.03</v>
      </c>
      <c r="I46" s="198">
        <f>I43*H46</f>
        <v>0</v>
      </c>
      <c r="J46" s="199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</row>
    <row r="47" spans="1:63" s="64" customFormat="1" ht="16.5" thickBot="1" x14ac:dyDescent="0.25">
      <c r="A47" s="150" t="s">
        <v>28</v>
      </c>
      <c r="B47" s="151"/>
      <c r="C47" s="151"/>
      <c r="D47" s="151"/>
      <c r="E47" s="151"/>
      <c r="F47" s="151"/>
      <c r="G47" s="151"/>
      <c r="H47" s="112">
        <v>7.0000000000000007E-2</v>
      </c>
      <c r="I47" s="200">
        <f>I43*H47</f>
        <v>0</v>
      </c>
      <c r="J47" s="201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</row>
    <row r="48" spans="1:63" s="61" customFormat="1" ht="16.5" thickBot="1" x14ac:dyDescent="0.25">
      <c r="A48" s="202" t="s">
        <v>3</v>
      </c>
      <c r="B48" s="203"/>
      <c r="C48" s="203"/>
      <c r="D48" s="203"/>
      <c r="E48" s="203"/>
      <c r="F48" s="203"/>
      <c r="G48" s="203"/>
      <c r="H48" s="203"/>
      <c r="I48" s="194">
        <f>SUM(I44:J47)</f>
        <v>0</v>
      </c>
      <c r="J48" s="195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</row>
    <row r="49" spans="1:10" x14ac:dyDescent="0.2">
      <c r="A49" s="40" t="s">
        <v>15</v>
      </c>
      <c r="B49" s="41"/>
      <c r="C49" s="41"/>
      <c r="D49" s="41"/>
      <c r="E49" s="42"/>
      <c r="F49" s="43"/>
      <c r="G49" s="41"/>
      <c r="H49" s="45"/>
      <c r="I49" s="44"/>
      <c r="J49" s="68"/>
    </row>
    <row r="50" spans="1:10" ht="16.5" thickBot="1" x14ac:dyDescent="0.25">
      <c r="A50" s="52"/>
      <c r="B50" s="22"/>
      <c r="C50" s="22"/>
      <c r="D50" s="22"/>
      <c r="E50" s="23"/>
      <c r="F50" s="24"/>
      <c r="G50" s="22"/>
      <c r="H50" s="25"/>
      <c r="I50" s="26"/>
      <c r="J50" s="69"/>
    </row>
    <row r="71" spans="8:8" x14ac:dyDescent="0.2">
      <c r="H71" s="15"/>
    </row>
  </sheetData>
  <mergeCells count="12">
    <mergeCell ref="A8:J8"/>
    <mergeCell ref="A20:I20"/>
    <mergeCell ref="A22:J22"/>
    <mergeCell ref="A41:I41"/>
    <mergeCell ref="I48:J48"/>
    <mergeCell ref="I43:J43"/>
    <mergeCell ref="I44:J44"/>
    <mergeCell ref="I45:J45"/>
    <mergeCell ref="I46:J46"/>
    <mergeCell ref="I47:J47"/>
    <mergeCell ref="A43:H43"/>
    <mergeCell ref="A48:H48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2025-12-11T09:58:53Z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