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B86D44CD-5F71-4F17-9052-69EF2CF98773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ESTIMATE'!$E$1:$G$143</definedName>
    <definedName name="_xlnm.Print_Area" localSheetId="1">'SITE ESTIMATE'!$A$1:$J$75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0" i="16" l="1"/>
  <c r="F45" i="16"/>
  <c r="F32" i="16"/>
  <c r="F29" i="16"/>
  <c r="I29" i="16" s="1"/>
  <c r="I63" i="16"/>
  <c r="I62" i="16"/>
  <c r="I59" i="16"/>
  <c r="I57" i="16"/>
  <c r="I55" i="16"/>
  <c r="I52" i="16"/>
  <c r="I50" i="16"/>
  <c r="I48" i="16"/>
  <c r="I45" i="16"/>
  <c r="I42" i="16"/>
  <c r="I40" i="16"/>
  <c r="I38" i="16"/>
  <c r="I35" i="16"/>
  <c r="I32" i="16"/>
  <c r="I31" i="16"/>
  <c r="I28" i="16"/>
  <c r="I25" i="16"/>
  <c r="A24" i="16"/>
  <c r="A27" i="16"/>
  <c r="A30" i="16"/>
  <c r="A33" i="16"/>
  <c r="A37" i="16"/>
  <c r="A39" i="16"/>
  <c r="A47" i="16"/>
  <c r="A49" i="16"/>
  <c r="A51" i="16"/>
  <c r="A54" i="16"/>
  <c r="A60" i="16"/>
  <c r="A61" i="16"/>
  <c r="A64" i="16"/>
  <c r="A23" i="16"/>
  <c r="I26" i="16"/>
  <c r="J66" i="16" l="1"/>
  <c r="I9" i="16"/>
  <c r="I11" i="16"/>
  <c r="I12" i="16"/>
  <c r="I13" i="16"/>
  <c r="I14" i="16"/>
  <c r="I15" i="16"/>
  <c r="I16" i="16"/>
  <c r="I17" i="16"/>
  <c r="I18" i="16"/>
  <c r="A34" i="16" l="1"/>
  <c r="A36" i="16" s="1"/>
  <c r="A19" i="16"/>
  <c r="I10" i="16"/>
  <c r="A9" i="16"/>
  <c r="B12" i="19"/>
  <c r="B11" i="19"/>
  <c r="A65" i="16"/>
  <c r="A10" i="16" l="1"/>
  <c r="A11" i="16" s="1"/>
  <c r="A12" i="16" s="1"/>
  <c r="J20" i="16"/>
  <c r="A44" i="16" l="1"/>
  <c r="C16" i="19"/>
  <c r="D16" i="19" s="1"/>
  <c r="A13" i="16"/>
  <c r="I68" i="16"/>
  <c r="A46" i="16" l="1"/>
  <c r="A14" i="16"/>
  <c r="C17" i="19"/>
  <c r="D17" i="19" s="1"/>
  <c r="A15" i="16" l="1"/>
  <c r="A16" i="16" l="1"/>
  <c r="A58" i="16" l="1"/>
  <c r="A17" i="16"/>
  <c r="A18" i="16" s="1"/>
  <c r="A25" i="16" s="1"/>
  <c r="A26" i="16" s="1"/>
  <c r="A28" i="16" s="1"/>
  <c r="A29" i="16" l="1"/>
  <c r="A31" i="16" s="1"/>
  <c r="A32" i="16" s="1"/>
  <c r="C18" i="19"/>
  <c r="I70" i="16"/>
  <c r="I69" i="16"/>
  <c r="I72" i="16"/>
  <c r="I71" i="16"/>
  <c r="A35" i="16" l="1"/>
  <c r="D18" i="19"/>
  <c r="D20" i="19" s="1"/>
  <c r="C20" i="19"/>
  <c r="C21" i="19" s="1"/>
  <c r="I73" i="16"/>
  <c r="C5" i="16" s="1"/>
  <c r="A38" i="16" l="1"/>
  <c r="C23" i="19"/>
  <c r="C22" i="19"/>
  <c r="C24" i="19"/>
  <c r="D25" i="19" l="1"/>
  <c r="A41" i="16"/>
  <c r="A43" i="16" s="1"/>
  <c r="A40" i="16"/>
  <c r="A42" i="16" l="1"/>
  <c r="A45" i="16" l="1"/>
  <c r="A48" i="16" s="1"/>
  <c r="A50" i="16" s="1"/>
  <c r="A52" i="16" s="1"/>
  <c r="A53" i="16" s="1"/>
  <c r="A55" i="16" s="1"/>
  <c r="A56" i="16" s="1"/>
  <c r="A57" i="16" l="1"/>
  <c r="A59" i="16" s="1"/>
  <c r="A62" i="16" s="1"/>
  <c r="A63" i="16" l="1"/>
</calcChain>
</file>

<file path=xl/sharedStrings.xml><?xml version="1.0" encoding="utf-8"?>
<sst xmlns="http://schemas.openxmlformats.org/spreadsheetml/2006/main" count="176" uniqueCount="88">
  <si>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</si>
  <si>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</si>
  <si>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</si>
  <si>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</si>
  <si>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</si>
  <si>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</si>
  <si>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</si>
  <si>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</si>
  <si>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</si>
  <si>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</si>
  <si>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</si>
  <si>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</si>
  <si>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</si>
  <si>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</si>
  <si>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</si>
  <si>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</si>
  <si>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</si>
  <si>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SF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</si>
  <si>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</si>
  <si>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</si>
  <si>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</si>
  <si>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</si>
  <si>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</si>
  <si>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</si>
  <si>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</si>
  <si>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</si>
  <si>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</si>
  <si>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</si>
  <si>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</si>
  <si>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</si>
  <si>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</si>
  <si>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</si>
  <si>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</si>
  <si>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</si>
  <si>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</si>
  <si>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</si>
  <si>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</si>
  <si>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</si>
  <si>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</si>
  <si>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</si>
  <si>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</si>
  <si>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</si>
  <si>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</si>
  <si>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</si>
  <si>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</si>
  <si>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</si>
  <si>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</si>
  <si>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</si>
  <si>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</si>
  <si>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</si>
  <si>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</si>
  <si>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</si>
  <si>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</si>
  <si>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</si>
  <si>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</si>
  <si>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Division 09</t>
  </si>
  <si>
    <t>Finishes</t>
  </si>
  <si>
    <t>DIVISION 09 -  FINISHES</t>
  </si>
  <si>
    <t>CARPET FLOORING</t>
  </si>
  <si>
    <t>1ST FLOOR</t>
  </si>
  <si>
    <t>AF-100 - 
AF-102</t>
  </si>
  <si>
    <t>Finish Legends</t>
  </si>
  <si>
    <r>
      <t xml:space="preserve">CPT-1 Carpet Flooring @ Residential
Manufacturer: </t>
    </r>
    <r>
      <rPr>
        <sz val="12"/>
        <rFont val="Calibri"/>
        <family val="2"/>
        <scheme val="minor"/>
      </rPr>
      <t xml:space="preserve">Mohawk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Exquiste Charater Weathered Slate
</t>
    </r>
    <r>
      <rPr>
        <b/>
        <sz val="12"/>
        <rFont val="Calibri"/>
        <family val="2"/>
        <scheme val="minor"/>
      </rPr>
      <t/>
    </r>
  </si>
  <si>
    <t>Finish Schedule</t>
  </si>
  <si>
    <r>
      <t xml:space="preserve">CPT-2 Walk-Off Carpet Tile
Manufacturer: </t>
    </r>
    <r>
      <rPr>
        <sz val="12"/>
        <rFont val="Calibri"/>
        <family val="2"/>
        <scheme val="minor"/>
      </rPr>
      <t xml:space="preserve">Mohawk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Step Up ii Tile QL311,Obsidian 989
</t>
    </r>
    <r>
      <rPr>
        <b/>
        <sz val="12"/>
        <rFont val="Calibri"/>
        <family val="2"/>
        <scheme val="minor"/>
      </rPr>
      <t>Size</t>
    </r>
    <r>
      <rPr>
        <sz val="12"/>
        <rFont val="Calibri"/>
        <family val="2"/>
        <scheme val="minor"/>
      </rPr>
      <t xml:space="preserve">: 24"x24"
</t>
    </r>
    <r>
      <rPr>
        <b/>
        <sz val="12"/>
        <rFont val="Calibri"/>
        <family val="2"/>
        <scheme val="minor"/>
      </rPr>
      <t/>
    </r>
  </si>
  <si>
    <t>2ND FLOOR</t>
  </si>
  <si>
    <r>
      <t xml:space="preserve">CPT-1 Commercial Carpet Tile
Manufacturer: </t>
    </r>
    <r>
      <rPr>
        <sz val="12"/>
        <rFont val="Calibri"/>
        <family val="2"/>
        <scheme val="minor"/>
      </rPr>
      <t xml:space="preserve">Mohawk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Renewed Path, QB57, 888 French Roast
</t>
    </r>
    <r>
      <rPr>
        <b/>
        <sz val="12"/>
        <rFont val="Calibri"/>
        <family val="2"/>
        <scheme val="minor"/>
      </rPr>
      <t/>
    </r>
  </si>
  <si>
    <t>3RD FLOOR</t>
  </si>
  <si>
    <t>EPOXY FLOORING</t>
  </si>
  <si>
    <r>
      <t xml:space="preserve">FC-1 Epoxy Flooring
Manufacturer: </t>
    </r>
    <r>
      <rPr>
        <sz val="12"/>
        <rFont val="Calibri"/>
        <family val="2"/>
        <scheme val="minor"/>
      </rPr>
      <t xml:space="preserve">Spartan Epoxies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Custom Flake, Epoxy, Chip 1: Black Iron Oxide,Chip 2: Stone, Chip 3: White, Chip 4: Pumpkin,
</t>
    </r>
    <r>
      <rPr>
        <b/>
        <sz val="12"/>
        <rFont val="Calibri"/>
        <family val="2"/>
        <scheme val="minor"/>
      </rPr>
      <t>Color</t>
    </r>
    <r>
      <rPr>
        <sz val="12"/>
        <rFont val="Calibri"/>
        <family val="2"/>
        <scheme val="minor"/>
      </rPr>
      <t xml:space="preserve">: Dark Gray
</t>
    </r>
    <r>
      <rPr>
        <b/>
        <sz val="12"/>
        <rFont val="Calibri"/>
        <family val="2"/>
        <scheme val="minor"/>
      </rPr>
      <t>Flak Size</t>
    </r>
    <r>
      <rPr>
        <sz val="12"/>
        <rFont val="Calibri"/>
        <family val="2"/>
        <scheme val="minor"/>
      </rPr>
      <t xml:space="preserve">: 1/4"
</t>
    </r>
    <r>
      <rPr>
        <b/>
        <sz val="12"/>
        <rFont val="Calibri"/>
        <family val="2"/>
        <scheme val="minor"/>
      </rPr>
      <t/>
    </r>
  </si>
  <si>
    <t>`</t>
  </si>
  <si>
    <t>LUXURY VINYL TILE FLOORING</t>
  </si>
  <si>
    <r>
      <t xml:space="preserve">LVT-1 Luxury Vinyl Tile Flooring
Manufacturer: </t>
    </r>
    <r>
      <rPr>
        <sz val="12"/>
        <rFont val="Calibri"/>
        <family val="2"/>
        <scheme val="minor"/>
      </rPr>
      <t xml:space="preserve">Mohawk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>: Fieldcrest, Grey Nuance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/>
    </r>
  </si>
  <si>
    <t>RUBBER FLOORING</t>
  </si>
  <si>
    <t>STAIRS</t>
  </si>
  <si>
    <r>
      <t xml:space="preserve">RS-1 Rubber Flooring @ Stair Steps &amp; Landing
Manufacturer: </t>
    </r>
    <r>
      <rPr>
        <sz val="12"/>
        <rFont val="Calibri"/>
        <family val="2"/>
        <scheme val="minor"/>
      </rPr>
      <t xml:space="preserve">Roppe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Non Slip Safety Rib
</t>
    </r>
    <r>
      <rPr>
        <b/>
        <sz val="12"/>
        <rFont val="Calibri"/>
        <family val="2"/>
        <scheme val="minor"/>
      </rPr>
      <t>Model</t>
    </r>
    <r>
      <rPr>
        <sz val="12"/>
        <rFont val="Calibri"/>
        <family val="2"/>
        <scheme val="minor"/>
      </rPr>
      <t xml:space="preserve">: #A60513
</t>
    </r>
    <r>
      <rPr>
        <b/>
        <sz val="12"/>
        <rFont val="Calibri"/>
        <family val="2"/>
        <scheme val="minor"/>
      </rPr>
      <t/>
    </r>
  </si>
  <si>
    <t>RUBBER WALL BASE</t>
  </si>
  <si>
    <r>
      <t>B-1 Rubber Wall Base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Manufacturer</t>
    </r>
    <r>
      <rPr>
        <sz val="12"/>
        <rFont val="Calibri"/>
        <family val="2"/>
        <scheme val="minor"/>
      </rPr>
      <t xml:space="preserve">:Roppe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194 Burnt Umber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Size</t>
    </r>
    <r>
      <rPr>
        <sz val="12"/>
        <rFont val="Calibri"/>
        <family val="2"/>
        <scheme val="minor"/>
      </rPr>
      <t xml:space="preserve">: 4"
</t>
    </r>
    <r>
      <rPr>
        <b/>
        <sz val="12"/>
        <rFont val="Calibri"/>
        <family val="2"/>
        <scheme val="minor"/>
      </rPr>
      <t/>
    </r>
  </si>
  <si>
    <t>WOOD WALL BASE</t>
  </si>
  <si>
    <r>
      <t>B-1 Wood Wall Base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Manufacturer</t>
    </r>
    <r>
      <rPr>
        <sz val="12"/>
        <rFont val="Calibri"/>
        <family val="2"/>
        <scheme val="minor"/>
      </rPr>
      <t xml:space="preserve">:Beveled Baseboard
</t>
    </r>
    <r>
      <rPr>
        <b/>
        <sz val="12"/>
        <rFont val="Calibri"/>
        <family val="2"/>
        <scheme val="minor"/>
      </rPr>
      <t>Model</t>
    </r>
    <r>
      <rPr>
        <sz val="12"/>
        <rFont val="Calibri"/>
        <family val="2"/>
        <scheme val="minor"/>
      </rPr>
      <t xml:space="preserve">: EWBB15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Poplar
</t>
    </r>
    <r>
      <rPr>
        <b/>
        <sz val="12"/>
        <rFont val="Calibri"/>
        <family val="2"/>
        <scheme val="minor"/>
      </rPr>
      <t>Size</t>
    </r>
    <r>
      <rPr>
        <sz val="12"/>
        <rFont val="Calibri"/>
        <family val="2"/>
        <scheme val="minor"/>
      </rPr>
      <t xml:space="preserve">: 4"
</t>
    </r>
    <r>
      <rPr>
        <b/>
        <sz val="12"/>
        <rFont val="Calibri"/>
        <family val="2"/>
        <scheme val="minor"/>
      </rPr>
      <t/>
    </r>
  </si>
  <si>
    <t>3ND FLOOR</t>
  </si>
  <si>
    <t>COMMERCIAL SPACE</t>
  </si>
  <si>
    <t>COMMERICAL SPACE</t>
  </si>
  <si>
    <t>Assumed</t>
  </si>
  <si>
    <r>
      <t xml:space="preserve">Flooring @ Commerical Space
</t>
    </r>
    <r>
      <rPr>
        <b/>
        <sz val="12"/>
        <rFont val="Calibri"/>
        <family val="2"/>
        <scheme val="minor"/>
      </rPr>
      <t/>
    </r>
  </si>
  <si>
    <r>
      <t xml:space="preserve">Wall Base @ Commerical Space
</t>
    </r>
    <r>
      <rPr>
        <b/>
        <sz val="12"/>
        <rFont val="Calibri"/>
        <family val="2"/>
        <scheme val="minor"/>
      </rPr>
      <t/>
    </r>
  </si>
  <si>
    <t>Note: Plans don't specify any flooring &amp; wall base in commerical spaces. We have assumed flooring &amp; wall base. Please confirm.</t>
  </si>
  <si>
    <t>Subtotal (Finishes)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</si>
</sst>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1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  <font>
      <b/>
      <u/>
      <sz val="12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211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0" fontId="26" fillId="24" borderId="10" xfId="0" applyFont="1" applyFill="1" applyBorder="1" applyAlignment="1">
      <alignment horizontal="center" vertical="top" wrapText="1"/>
    </xf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0" fontId="26" fillId="24" borderId="13" xfId="0" applyFont="1" applyFill="1" applyBorder="1" applyAlignment="1">
      <alignment horizontal="center" vertical="top" wrapText="1"/>
    </xf>
    <xf numFmtId="0" fontId="26" fillId="0" borderId="10" xfId="0" applyFont="1" applyBorder="1" applyAlignment="1">
      <alignment horizontal="center" vertical="top"/>
    </xf>
    <xf numFmtId="0" fontId="26" fillId="0" borderId="10" xfId="0" applyFont="1" applyBorder="1" applyAlignment="1">
      <alignment horizontal="center" vertical="top" wrapText="1"/>
    </xf>
    <xf numFmtId="0" fontId="26" fillId="24" borderId="10" xfId="0" applyFont="1" applyFill="1" applyBorder="1" applyAlignment="1">
      <alignment horizontal="center" vertical="top"/>
    </xf>
    <xf numFmtId="0" fontId="26" fillId="0" borderId="13" xfId="0" applyFont="1" applyBorder="1" applyAlignment="1">
      <alignment horizontal="center" vertical="top"/>
    </xf>
    <xf numFmtId="0" fontId="26" fillId="24" borderId="33" xfId="0" applyFont="1" applyFill="1" applyBorder="1" applyAlignment="1">
      <alignment horizontal="center" vertical="top" wrapText="1"/>
    </xf>
    <xf numFmtId="1" fontId="26" fillId="0" borderId="32" xfId="0" applyNumberFormat="1" applyFont="1" applyBorder="1" applyAlignment="1">
      <alignment horizontal="right" vertical="top"/>
    </xf>
    <xf numFmtId="2" fontId="50" fillId="35" borderId="10" xfId="0" applyNumberFormat="1" applyFont="1" applyFill="1" applyBorder="1" applyAlignment="1">
      <alignment horizontal="center" vertical="top" wrapText="1"/>
    </xf>
    <xf numFmtId="1" fontId="26" fillId="24" borderId="34" xfId="0" applyNumberFormat="1" applyFont="1" applyFill="1" applyBorder="1" applyAlignment="1">
      <alignment horizontal="center" vertical="top"/>
    </xf>
    <xf numFmtId="2" fontId="27" fillId="34" borderId="10" xfId="0" applyNumberFormat="1" applyFont="1" applyFill="1" applyBorder="1" applyAlignment="1">
      <alignment horizontal="left" vertical="top" wrapText="1"/>
    </xf>
    <xf numFmtId="1" fontId="33" fillId="0" borderId="10" xfId="0" applyNumberFormat="1" applyFont="1" applyBorder="1" applyAlignment="1">
      <alignment horizontal="center" vertical="top" wrapText="1"/>
    </xf>
    <xf numFmtId="2" fontId="27" fillId="0" borderId="10" xfId="0" applyNumberFormat="1" applyFont="1" applyBorder="1" applyAlignment="1">
      <alignment horizontal="left" vertical="top" wrapText="1"/>
    </xf>
    <xf numFmtId="1" fontId="26" fillId="0" borderId="35" xfId="0" applyNumberFormat="1" applyFont="1" applyBorder="1" applyAlignment="1">
      <alignment horizontal="center" vertical="top"/>
    </xf>
    <xf numFmtId="1" fontId="26" fillId="0" borderId="10" xfId="0" applyNumberFormat="1" applyFont="1" applyBorder="1" applyAlignment="1">
      <alignment horizontal="right" vertical="top"/>
    </xf>
    <xf numFmtId="1" fontId="26" fillId="0" borderId="36" xfId="0" applyNumberFormat="1" applyFont="1" applyBorder="1" applyAlignment="1">
      <alignment horizontal="center" vertical="top"/>
    </xf>
    <xf numFmtId="1" fontId="26" fillId="24" borderId="10" xfId="0" applyNumberFormat="1" applyFont="1" applyFill="1" applyBorder="1" applyAlignment="1">
      <alignment horizontal="right" vertical="top"/>
    </xf>
    <xf numFmtId="0" fontId="33" fillId="0" borderId="10" xfId="0" applyFont="1" applyBorder="1" applyAlignment="1">
      <alignment horizontal="center" vertical="top" wrapText="1"/>
    </xf>
    <xf numFmtId="2" fontId="26" fillId="0" borderId="10" xfId="0" applyNumberFormat="1" applyFont="1" applyBorder="1" applyAlignment="1">
      <alignment horizontal="left" vertical="top" wrapText="1"/>
    </xf>
    <xf numFmtId="1" fontId="26" fillId="24" borderId="10" xfId="0" applyNumberFormat="1" applyFont="1" applyFill="1" applyBorder="1" applyAlignment="1">
      <alignment horizontal="right" vertical="center"/>
    </xf>
    <xf numFmtId="2" fontId="33" fillId="24" borderId="10" xfId="0" applyNumberFormat="1" applyFont="1" applyFill="1" applyBorder="1" applyAlignment="1">
      <alignment horizontal="left" vertical="top" wrapText="1"/>
    </xf>
    <xf numFmtId="41" fontId="26" fillId="24" borderId="37" xfId="45" applyNumberFormat="1" applyFont="1" applyFill="1" applyBorder="1" applyAlignment="1">
      <alignment horizontal="center" vertical="top"/>
    </xf>
    <xf numFmtId="1" fontId="26" fillId="24" borderId="10" xfId="0" applyNumberFormat="1" applyFont="1" applyFill="1" applyBorder="1" applyAlignment="1">
      <alignment horizontal="center" vertical="top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view="pageBreakPreview" zoomScaleNormal="100" zoomScaleSheetLayoutView="100" workbookViewId="0">
      <selection activeCell="B21" sqref="B21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31" t="s">
        <v>29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6" t="s">
        <v>30</v>
      </c>
      <c r="B2" s="141"/>
      <c r="C2" s="132"/>
      <c r="D2" s="21"/>
      <c r="E2" s="34"/>
      <c r="F2" s="34"/>
      <c r="G2" s="34"/>
      <c r="H2" s="34"/>
      <c r="I2" s="34"/>
    </row>
    <row r="3" spans="1:13" ht="18" customHeight="1" x14ac:dyDescent="0.2">
      <c r="A3" s="127" t="s">
        <v>31</v>
      </c>
      <c r="B3" s="142"/>
      <c r="C3" s="132"/>
      <c r="D3" s="21"/>
      <c r="E3" s="34"/>
      <c r="F3" s="34"/>
      <c r="G3" s="34"/>
      <c r="H3" s="34"/>
      <c r="I3" s="34"/>
    </row>
    <row r="4" spans="1:13" ht="21" customHeight="1" x14ac:dyDescent="0.2">
      <c r="A4" s="127" t="s">
        <v>32</v>
      </c>
      <c r="B4" s="142"/>
      <c r="C4" s="136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7"/>
      <c r="B5" s="142"/>
      <c r="C5" s="133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5" t="s">
        <v>33</v>
      </c>
      <c r="B6" s="143"/>
      <c r="C6" s="137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7" t="s">
        <v>34</v>
      </c>
      <c r="B7" s="144"/>
      <c r="C7" s="133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7" t="s">
        <v>35</v>
      </c>
      <c r="B8" s="145"/>
      <c r="C8" s="133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8"/>
      <c r="B9" s="147"/>
      <c r="C9" s="138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9" t="s">
        <v>36</v>
      </c>
      <c r="B10" s="139" t="s">
        <v>39</v>
      </c>
      <c r="C10" s="138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9" t="s">
        <v>37</v>
      </c>
      <c r="B11" s="140">
        <f>E40</f>
        <v>0</v>
      </c>
      <c r="C11" s="138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30" t="s">
        <v>38</v>
      </c>
      <c r="B12" s="140">
        <f>E47</f>
        <v>0</v>
      </c>
      <c r="C12" s="138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4"/>
      <c r="B13" s="135"/>
      <c r="C13" s="135"/>
      <c r="D13" s="35"/>
      <c r="E13" s="34"/>
      <c r="F13" s="34"/>
      <c r="G13" s="34"/>
      <c r="H13" s="34"/>
      <c r="I13" s="34"/>
    </row>
    <row r="14" spans="1:13" ht="16.5" thickBot="1" x14ac:dyDescent="0.25">
      <c r="A14" s="156" t="s">
        <v>23</v>
      </c>
      <c r="B14" s="157" t="s">
        <v>1</v>
      </c>
      <c r="C14" s="163" t="s">
        <v>4</v>
      </c>
      <c r="D14" s="156" t="s">
        <v>24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10"/>
      <c r="B15" s="164" t="s">
        <v>54</v>
      </c>
      <c r="C15" s="154"/>
      <c r="D15" s="154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10" t="s">
        <v>52</v>
      </c>
      <c r="B16" s="165" t="s">
        <v>53</v>
      </c>
      <c r="C16" s="153">
        <f>'SITE ESTIMATE'!J20</f>
        <v>0</v>
      </c>
      <c r="D16" s="155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10" t="s">
        <v>55</v>
      </c>
      <c r="B17" s="165" t="s">
        <v>56</v>
      </c>
      <c r="C17" s="153">
        <f>'SITE ESTIMATE'!J66</f>
        <v>0</v>
      </c>
      <c r="D17" s="155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89" t="s">
        <v>25</v>
      </c>
      <c r="B18" s="189"/>
      <c r="C18" s="111">
        <f>SUM(C15:C17)</f>
        <v>0</v>
      </c>
      <c r="D18" s="112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2"/>
      <c r="B19" s="123"/>
      <c r="C19" s="123"/>
      <c r="D19" s="124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90" t="s">
        <v>25</v>
      </c>
      <c r="B20" s="191"/>
      <c r="C20" s="166">
        <f>C18</f>
        <v>0</v>
      </c>
      <c r="D20" s="146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4" t="s">
        <v>20</v>
      </c>
      <c r="B21" s="115"/>
      <c r="C21" s="115">
        <f>C20</f>
        <v>0</v>
      </c>
      <c r="D21" s="116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7" t="s">
        <v>26</v>
      </c>
      <c r="B22" s="118">
        <v>0.25</v>
      </c>
      <c r="C22" s="150">
        <f>B22*C20</f>
        <v>0</v>
      </c>
      <c r="D22" s="120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7" t="s">
        <v>27</v>
      </c>
      <c r="B23" s="118">
        <v>0.03</v>
      </c>
      <c r="C23" s="119">
        <f>B23*C20</f>
        <v>0</v>
      </c>
      <c r="D23" s="120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7" t="s">
        <v>28</v>
      </c>
      <c r="B24" s="118">
        <v>7.0000000000000007E-2</v>
      </c>
      <c r="C24" s="119">
        <f>B24*C20</f>
        <v>0</v>
      </c>
      <c r="D24" s="121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192" t="s">
        <v>3</v>
      </c>
      <c r="B25" s="193"/>
      <c r="C25" s="146"/>
      <c r="D25" s="148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9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96"/>
  <sheetViews>
    <sheetView showGridLines="0" tabSelected="1" view="pageBreakPreview" zoomScale="90" zoomScaleNormal="90" zoomScaleSheetLayoutView="90" workbookViewId="0">
      <pane ySplit="6" topLeftCell="A62" activePane="bottomLeft" state="frozen"/>
      <selection pane="bottomLeft" activeCell="E4" sqref="E3:E4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3" customFormat="1" ht="16.5" thickBot="1" x14ac:dyDescent="0.25">
      <c r="A1" s="71" t="s">
        <v>5</v>
      </c>
      <c r="B1" s="72"/>
      <c r="C1" s="73" t="s">
        <v>22</v>
      </c>
      <c r="D1" s="74"/>
      <c r="E1" s="75"/>
      <c r="F1" s="76"/>
      <c r="G1" s="76"/>
      <c r="H1" s="77"/>
      <c r="I1" s="76"/>
      <c r="J1" s="75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4" t="s">
        <v>6</v>
      </c>
      <c r="B2" s="55"/>
      <c r="C2" s="56" t="s">
        <v>22</v>
      </c>
      <c r="D2" s="6"/>
      <c r="E2" s="7"/>
      <c r="F2" s="38"/>
      <c r="G2" s="7"/>
      <c r="H2" s="7"/>
      <c r="I2" s="8"/>
      <c r="J2" s="7"/>
    </row>
    <row r="3" spans="1:63" x14ac:dyDescent="0.2">
      <c r="A3" s="57" t="s">
        <v>7</v>
      </c>
      <c r="B3" s="55"/>
      <c r="C3" s="58"/>
      <c r="D3" s="1"/>
      <c r="E3" s="9"/>
      <c r="F3" s="9"/>
      <c r="G3" s="10"/>
      <c r="H3" s="10"/>
      <c r="I3" s="11"/>
      <c r="J3" s="68"/>
    </row>
    <row r="4" spans="1:63" x14ac:dyDescent="0.2">
      <c r="A4" s="57" t="s">
        <v>8</v>
      </c>
      <c r="B4" s="55"/>
      <c r="C4" s="58"/>
      <c r="D4" s="1"/>
      <c r="E4" s="9"/>
      <c r="F4" s="9"/>
      <c r="G4" s="10"/>
      <c r="H4" s="10"/>
      <c r="I4" s="11"/>
      <c r="J4" s="68"/>
    </row>
    <row r="5" spans="1:63" ht="16.5" thickBot="1" x14ac:dyDescent="0.25">
      <c r="A5" s="59" t="s">
        <v>19</v>
      </c>
      <c r="B5" s="55"/>
      <c r="C5" s="60">
        <f>I$73</f>
        <v>0</v>
      </c>
      <c r="D5" s="5"/>
      <c r="E5" s="61"/>
      <c r="F5" s="10"/>
      <c r="G5" s="3"/>
      <c r="H5" s="11"/>
      <c r="I5" s="20"/>
      <c r="J5" s="20"/>
    </row>
    <row r="6" spans="1:63" s="64" customFormat="1" ht="38.25" customHeight="1" thickBot="1" x14ac:dyDescent="0.25">
      <c r="A6" s="78" t="s">
        <v>9</v>
      </c>
      <c r="B6" s="79" t="s">
        <v>11</v>
      </c>
      <c r="C6" s="79" t="s">
        <v>12</v>
      </c>
      <c r="D6" s="79" t="s">
        <v>13</v>
      </c>
      <c r="E6" s="79" t="s">
        <v>1</v>
      </c>
      <c r="F6" s="79" t="s">
        <v>14</v>
      </c>
      <c r="G6" s="79" t="s">
        <v>0</v>
      </c>
      <c r="H6" s="79" t="s">
        <v>2</v>
      </c>
      <c r="I6" s="80" t="s">
        <v>4</v>
      </c>
      <c r="J6" s="81" t="s">
        <v>10</v>
      </c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</row>
    <row r="7" spans="1:63" s="64" customFormat="1" ht="16.5" thickBot="1" x14ac:dyDescent="0.25">
      <c r="A7" s="82"/>
      <c r="B7" s="83"/>
      <c r="C7" s="85"/>
      <c r="D7" s="85"/>
      <c r="E7" s="85"/>
      <c r="F7" s="85"/>
      <c r="G7" s="85"/>
      <c r="H7" s="85"/>
      <c r="I7" s="86"/>
      <c r="J7" s="84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</row>
    <row r="8" spans="1:63" s="12" customFormat="1" ht="16.5" thickBot="1" x14ac:dyDescent="0.25">
      <c r="A8" s="194" t="s">
        <v>50</v>
      </c>
      <c r="B8" s="195"/>
      <c r="C8" s="195"/>
      <c r="D8" s="195"/>
      <c r="E8" s="195"/>
      <c r="F8" s="195"/>
      <c r="G8" s="195"/>
      <c r="H8" s="195"/>
      <c r="I8" s="195"/>
      <c r="J8" s="196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</row>
    <row r="9" spans="1:63" x14ac:dyDescent="0.2">
      <c r="A9" s="4">
        <f>IF(F9&lt;&gt;"",1+MAX($A$6:A8),"")</f>
        <v>1</v>
      </c>
      <c r="B9" s="13"/>
      <c r="C9" s="2"/>
      <c r="D9" s="2"/>
      <c r="E9" s="158" t="s">
        <v>40</v>
      </c>
      <c r="F9" s="159">
        <v>1</v>
      </c>
      <c r="G9" s="4" t="s">
        <v>21</v>
      </c>
      <c r="H9" s="106">
        <v>0</v>
      </c>
      <c r="I9" s="89">
        <f>H9*F9</f>
        <v>0</v>
      </c>
      <c r="J9" s="87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8" t="s">
        <v>41</v>
      </c>
      <c r="F10" s="159">
        <v>1</v>
      </c>
      <c r="G10" s="4" t="s">
        <v>21</v>
      </c>
      <c r="H10" s="106">
        <v>0</v>
      </c>
      <c r="I10" s="89">
        <f>H10*F10</f>
        <v>0</v>
      </c>
      <c r="J10" s="87"/>
    </row>
    <row r="11" spans="1:63" x14ac:dyDescent="0.2">
      <c r="A11" s="4">
        <f>IF(F11&lt;&gt;"",1+MAX($A$6:A10),"")</f>
        <v>3</v>
      </c>
      <c r="B11" s="13"/>
      <c r="C11" s="2"/>
      <c r="D11" s="2"/>
      <c r="E11" s="160" t="s">
        <v>42</v>
      </c>
      <c r="F11" s="159">
        <v>1</v>
      </c>
      <c r="G11" s="4" t="s">
        <v>21</v>
      </c>
      <c r="H11" s="106">
        <v>0</v>
      </c>
      <c r="I11" s="89">
        <f t="shared" ref="I11:I18" si="0">H11*F11</f>
        <v>0</v>
      </c>
      <c r="J11" s="87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60" t="s">
        <v>43</v>
      </c>
      <c r="F12" s="159">
        <v>1</v>
      </c>
      <c r="G12" s="4" t="s">
        <v>21</v>
      </c>
      <c r="H12" s="106">
        <v>0</v>
      </c>
      <c r="I12" s="89">
        <f t="shared" si="0"/>
        <v>0</v>
      </c>
      <c r="J12" s="87"/>
    </row>
    <row r="13" spans="1:63" x14ac:dyDescent="0.2">
      <c r="A13" s="4">
        <f>IF(F13&lt;&gt;"",1+MAX($A$6:A12),"")</f>
        <v>5</v>
      </c>
      <c r="B13" s="13"/>
      <c r="C13" s="2"/>
      <c r="D13" s="2"/>
      <c r="E13" s="160" t="s">
        <v>44</v>
      </c>
      <c r="F13" s="159">
        <v>1</v>
      </c>
      <c r="G13" s="4" t="s">
        <v>21</v>
      </c>
      <c r="H13" s="106">
        <v>0</v>
      </c>
      <c r="I13" s="89">
        <f t="shared" si="0"/>
        <v>0</v>
      </c>
      <c r="J13" s="87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60" t="s">
        <v>45</v>
      </c>
      <c r="F14" s="159">
        <v>1</v>
      </c>
      <c r="G14" s="4" t="s">
        <v>21</v>
      </c>
      <c r="H14" s="106">
        <v>0</v>
      </c>
      <c r="I14" s="89">
        <f t="shared" si="0"/>
        <v>0</v>
      </c>
      <c r="J14" s="87"/>
    </row>
    <row r="15" spans="1:63" x14ac:dyDescent="0.2">
      <c r="A15" s="4">
        <f>IF(F15&lt;&gt;"",1+MAX($A$6:A14),"")</f>
        <v>7</v>
      </c>
      <c r="B15" s="13"/>
      <c r="C15" s="2"/>
      <c r="D15" s="27"/>
      <c r="E15" s="160" t="s">
        <v>46</v>
      </c>
      <c r="F15" s="159">
        <v>1</v>
      </c>
      <c r="G15" s="4" t="s">
        <v>21</v>
      </c>
      <c r="H15" s="106">
        <v>0</v>
      </c>
      <c r="I15" s="89">
        <f t="shared" si="0"/>
        <v>0</v>
      </c>
      <c r="J15" s="87"/>
    </row>
    <row r="16" spans="1:63" x14ac:dyDescent="0.2">
      <c r="A16" s="4">
        <f>IF(F16&lt;&gt;"",1+MAX($A$6:A15),"")</f>
        <v>8</v>
      </c>
      <c r="B16" s="13"/>
      <c r="C16" s="2"/>
      <c r="D16" s="2"/>
      <c r="E16" s="160" t="s">
        <v>47</v>
      </c>
      <c r="F16" s="159">
        <v>1</v>
      </c>
      <c r="G16" s="4" t="s">
        <v>21</v>
      </c>
      <c r="H16" s="106">
        <v>0</v>
      </c>
      <c r="I16" s="89">
        <f t="shared" si="0"/>
        <v>0</v>
      </c>
      <c r="J16" s="87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61" t="s">
        <v>48</v>
      </c>
      <c r="F17" s="159">
        <v>1</v>
      </c>
      <c r="G17" s="4" t="s">
        <v>21</v>
      </c>
      <c r="H17" s="106">
        <v>0</v>
      </c>
      <c r="I17" s="89">
        <f t="shared" si="0"/>
        <v>0</v>
      </c>
      <c r="J17" s="87"/>
    </row>
    <row r="18" spans="1:63" x14ac:dyDescent="0.2">
      <c r="A18" s="4">
        <f>IF(F18&lt;&gt;"",1+MAX($A$6:A17),"")</f>
        <v>10</v>
      </c>
      <c r="B18" s="13"/>
      <c r="C18" s="2"/>
      <c r="D18" s="27"/>
      <c r="E18" s="161" t="s">
        <v>49</v>
      </c>
      <c r="F18" s="162">
        <v>1</v>
      </c>
      <c r="G18" s="4" t="s">
        <v>21</v>
      </c>
      <c r="H18" s="106">
        <v>0</v>
      </c>
      <c r="I18" s="89">
        <f t="shared" si="0"/>
        <v>0</v>
      </c>
      <c r="J18" s="87"/>
    </row>
    <row r="19" spans="1:63" ht="16.5" thickBot="1" x14ac:dyDescent="0.25">
      <c r="A19" s="97" t="str">
        <f>IF(F19&lt;&gt;"",1+MAX($A$6:A18),"")</f>
        <v/>
      </c>
      <c r="B19" s="98"/>
      <c r="C19" s="99"/>
      <c r="D19" s="100"/>
      <c r="E19" s="101"/>
      <c r="F19" s="102"/>
      <c r="G19" s="98"/>
      <c r="H19" s="103"/>
      <c r="I19" s="104"/>
      <c r="J19" s="105"/>
    </row>
    <row r="20" spans="1:63" ht="16.5" thickBot="1" x14ac:dyDescent="0.25">
      <c r="A20" s="197" t="s">
        <v>51</v>
      </c>
      <c r="B20" s="198"/>
      <c r="C20" s="198"/>
      <c r="D20" s="198"/>
      <c r="E20" s="198"/>
      <c r="F20" s="198"/>
      <c r="G20" s="198"/>
      <c r="H20" s="198"/>
      <c r="I20" s="199"/>
      <c r="J20" s="37">
        <f>(SUM(I9:I19))</f>
        <v>0</v>
      </c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</row>
    <row r="21" spans="1:63" ht="16.5" thickBot="1" x14ac:dyDescent="0.25">
      <c r="A21" s="90"/>
      <c r="B21" s="91"/>
      <c r="C21" s="91"/>
      <c r="D21" s="91"/>
      <c r="E21" s="92"/>
      <c r="F21" s="93"/>
      <c r="G21" s="90"/>
      <c r="H21" s="94"/>
      <c r="I21" s="95"/>
      <c r="J21" s="96"/>
    </row>
    <row r="22" spans="1:63" s="12" customFormat="1" ht="16.5" thickBot="1" x14ac:dyDescent="0.25">
      <c r="A22" s="194" t="s">
        <v>57</v>
      </c>
      <c r="B22" s="195"/>
      <c r="C22" s="195"/>
      <c r="D22" s="195"/>
      <c r="E22" s="195"/>
      <c r="F22" s="195"/>
      <c r="G22" s="195"/>
      <c r="H22" s="195"/>
      <c r="I22" s="195"/>
      <c r="J22" s="196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</row>
    <row r="23" spans="1:63" x14ac:dyDescent="0.2">
      <c r="A23" s="4" t="str">
        <f>IF(F23&lt;&gt;"",1+MAX($A$6:A22),"")</f>
        <v/>
      </c>
      <c r="B23" s="167"/>
      <c r="C23" s="172"/>
      <c r="D23" s="173"/>
      <c r="E23" s="174" t="s">
        <v>58</v>
      </c>
      <c r="F23" s="175"/>
      <c r="G23" s="88"/>
      <c r="H23" s="107"/>
      <c r="I23" s="108"/>
      <c r="J23" s="87"/>
    </row>
    <row r="24" spans="1:63" x14ac:dyDescent="0.2">
      <c r="A24" s="4" t="str">
        <f>IF(F24&lt;&gt;"",1+MAX($A$6:A23),"")</f>
        <v/>
      </c>
      <c r="B24" s="167"/>
      <c r="C24" s="172"/>
      <c r="D24" s="173"/>
      <c r="E24" s="176" t="s">
        <v>59</v>
      </c>
      <c r="F24" s="175"/>
      <c r="G24" s="4"/>
      <c r="H24" s="106"/>
      <c r="I24" s="89"/>
      <c r="J24" s="87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ht="63" x14ac:dyDescent="0.2">
      <c r="A25" s="4">
        <f>IF(F25&lt;&gt;"",1+MAX($A$6:A24),"")</f>
        <v>11</v>
      </c>
      <c r="B25" s="51" t="s">
        <v>60</v>
      </c>
      <c r="C25" s="169" t="s">
        <v>61</v>
      </c>
      <c r="D25" s="177"/>
      <c r="E25" s="178" t="s">
        <v>62</v>
      </c>
      <c r="F25" s="179">
        <v>4651.5</v>
      </c>
      <c r="G25" s="170" t="s">
        <v>17</v>
      </c>
      <c r="H25" s="106">
        <v>0</v>
      </c>
      <c r="I25" s="89">
        <f t="shared" ref="I25" si="1">H25*F25</f>
        <v>0</v>
      </c>
      <c r="J25" s="87"/>
    </row>
    <row r="26" spans="1:63" ht="78.75" x14ac:dyDescent="0.2">
      <c r="A26" s="4">
        <f>IF(F26&lt;&gt;"",1+MAX($A$6:A25),"")</f>
        <v>12</v>
      </c>
      <c r="B26" s="51" t="s">
        <v>60</v>
      </c>
      <c r="C26" s="169" t="s">
        <v>63</v>
      </c>
      <c r="D26" s="177"/>
      <c r="E26" s="178" t="s">
        <v>64</v>
      </c>
      <c r="F26" s="179">
        <v>661.7</v>
      </c>
      <c r="G26" s="170" t="s">
        <v>17</v>
      </c>
      <c r="H26" s="106">
        <v>0</v>
      </c>
      <c r="I26" s="89">
        <f t="shared" ref="I26" si="2">H26*F26</f>
        <v>0</v>
      </c>
      <c r="J26" s="87"/>
    </row>
    <row r="27" spans="1:63" x14ac:dyDescent="0.2">
      <c r="A27" s="4" t="str">
        <f>IF(F27&lt;&gt;"",1+MAX($A$6:A26),"")</f>
        <v/>
      </c>
      <c r="B27" s="51"/>
      <c r="C27" s="51"/>
      <c r="D27" s="180"/>
      <c r="E27" s="176" t="s">
        <v>65</v>
      </c>
      <c r="F27" s="175"/>
      <c r="G27" s="168"/>
      <c r="H27" s="106"/>
      <c r="I27" s="89"/>
      <c r="J27" s="87"/>
    </row>
    <row r="28" spans="1:63" ht="63" x14ac:dyDescent="0.2">
      <c r="A28" s="4">
        <f>IF(F28&lt;&gt;"",1+MAX($A$6:A27),"")</f>
        <v>13</v>
      </c>
      <c r="B28" s="51" t="s">
        <v>60</v>
      </c>
      <c r="C28" s="169" t="s">
        <v>61</v>
      </c>
      <c r="D28" s="177"/>
      <c r="E28" s="178" t="s">
        <v>62</v>
      </c>
      <c r="F28" s="179">
        <v>8628.1</v>
      </c>
      <c r="G28" s="170" t="s">
        <v>17</v>
      </c>
      <c r="H28" s="106">
        <v>0</v>
      </c>
      <c r="I28" s="89">
        <f t="shared" ref="I28:I63" si="3">H28*F28</f>
        <v>0</v>
      </c>
      <c r="J28" s="87"/>
    </row>
    <row r="29" spans="1:63" ht="63" x14ac:dyDescent="0.2">
      <c r="A29" s="4">
        <f>IF(F29&lt;&gt;"",1+MAX($A$6:A28),"")</f>
        <v>14</v>
      </c>
      <c r="B29" s="51" t="s">
        <v>60</v>
      </c>
      <c r="C29" s="169" t="s">
        <v>63</v>
      </c>
      <c r="D29" s="177"/>
      <c r="E29" s="178" t="s">
        <v>66</v>
      </c>
      <c r="F29" s="179">
        <f>1181.1</f>
        <v>1181.0999999999999</v>
      </c>
      <c r="G29" s="170" t="s">
        <v>17</v>
      </c>
      <c r="H29" s="106">
        <v>0</v>
      </c>
      <c r="I29" s="89">
        <f t="shared" si="3"/>
        <v>0</v>
      </c>
      <c r="J29" s="87"/>
    </row>
    <row r="30" spans="1:63" x14ac:dyDescent="0.2">
      <c r="A30" s="4" t="str">
        <f>IF(F30&lt;&gt;"",1+MAX($A$6:A29),"")</f>
        <v/>
      </c>
      <c r="B30" s="51"/>
      <c r="C30" s="51"/>
      <c r="D30" s="180"/>
      <c r="E30" s="176" t="s">
        <v>67</v>
      </c>
      <c r="F30" s="175"/>
      <c r="G30" s="168"/>
      <c r="H30" s="106"/>
      <c r="I30" s="89"/>
      <c r="J30" s="87"/>
    </row>
    <row r="31" spans="1:63" ht="63" x14ac:dyDescent="0.2">
      <c r="A31" s="4">
        <f>IF(F31&lt;&gt;"",1+MAX($A$6:A30),"")</f>
        <v>15</v>
      </c>
      <c r="B31" s="51" t="s">
        <v>60</v>
      </c>
      <c r="C31" s="169" t="s">
        <v>61</v>
      </c>
      <c r="D31" s="177"/>
      <c r="E31" s="178" t="s">
        <v>62</v>
      </c>
      <c r="F31" s="179">
        <v>8629.9</v>
      </c>
      <c r="G31" s="170" t="s">
        <v>17</v>
      </c>
      <c r="H31" s="106">
        <v>0</v>
      </c>
      <c r="I31" s="89">
        <f t="shared" si="3"/>
        <v>0</v>
      </c>
      <c r="J31" s="87"/>
    </row>
    <row r="32" spans="1:63" ht="63" x14ac:dyDescent="0.2">
      <c r="A32" s="4">
        <f>IF(F32&lt;&gt;"",1+MAX($A$6:A31),"")</f>
        <v>16</v>
      </c>
      <c r="B32" s="51" t="s">
        <v>60</v>
      </c>
      <c r="C32" s="169" t="s">
        <v>63</v>
      </c>
      <c r="D32" s="177"/>
      <c r="E32" s="178" t="s">
        <v>66</v>
      </c>
      <c r="F32" s="179">
        <f>1318.7</f>
        <v>1318.7</v>
      </c>
      <c r="G32" s="170" t="s">
        <v>17</v>
      </c>
      <c r="H32" s="106">
        <v>0</v>
      </c>
      <c r="I32" s="89">
        <f t="shared" si="3"/>
        <v>0</v>
      </c>
      <c r="J32" s="87"/>
    </row>
    <row r="33" spans="1:10" x14ac:dyDescent="0.2">
      <c r="A33" s="4" t="str">
        <f>IF(F33&lt;&gt;"",1+MAX($A$6:A32),"")</f>
        <v/>
      </c>
      <c r="B33" s="51"/>
      <c r="C33" s="169"/>
      <c r="D33" s="180"/>
      <c r="E33" s="174" t="s">
        <v>68</v>
      </c>
      <c r="F33" s="175"/>
      <c r="G33" s="168"/>
      <c r="H33" s="106"/>
      <c r="I33" s="89"/>
      <c r="J33" s="87"/>
    </row>
    <row r="34" spans="1:10" x14ac:dyDescent="0.2">
      <c r="A34" s="4" t="str">
        <f>IF(F34&lt;&gt;"",1+MAX($A$6:A33),"")</f>
        <v/>
      </c>
      <c r="B34" s="51"/>
      <c r="C34" s="51"/>
      <c r="D34" s="180"/>
      <c r="E34" s="176" t="s">
        <v>59</v>
      </c>
      <c r="F34" s="175"/>
      <c r="G34" s="168"/>
      <c r="H34" s="106"/>
      <c r="I34" s="89"/>
      <c r="J34" s="87"/>
    </row>
    <row r="35" spans="1:10" ht="110.25" x14ac:dyDescent="0.2">
      <c r="A35" s="4">
        <f>IF(F35&lt;&gt;"",1+MAX($A$6:A34),"")</f>
        <v>17</v>
      </c>
      <c r="B35" s="51" t="s">
        <v>60</v>
      </c>
      <c r="C35" s="169" t="s">
        <v>63</v>
      </c>
      <c r="D35" s="177"/>
      <c r="E35" s="178" t="s">
        <v>69</v>
      </c>
      <c r="F35" s="179">
        <v>190</v>
      </c>
      <c r="G35" s="170" t="s">
        <v>17</v>
      </c>
      <c r="H35" s="106">
        <v>0</v>
      </c>
      <c r="I35" s="89">
        <f t="shared" si="3"/>
        <v>0</v>
      </c>
      <c r="J35" s="87"/>
    </row>
    <row r="36" spans="1:10" x14ac:dyDescent="0.2">
      <c r="A36" s="4" t="str">
        <f>IF(F36&lt;&gt;"",1+MAX($A$6:A35),"")</f>
        <v/>
      </c>
      <c r="B36" s="51"/>
      <c r="C36" s="169"/>
      <c r="D36" s="180" t="s">
        <v>70</v>
      </c>
      <c r="E36" s="174" t="s">
        <v>71</v>
      </c>
      <c r="F36" s="175"/>
      <c r="G36" s="168"/>
      <c r="H36" s="106"/>
      <c r="I36" s="89"/>
      <c r="J36" s="87"/>
    </row>
    <row r="37" spans="1:10" x14ac:dyDescent="0.2">
      <c r="A37" s="4" t="str">
        <f>IF(F37&lt;&gt;"",1+MAX($A$6:A36),"")</f>
        <v/>
      </c>
      <c r="B37" s="51"/>
      <c r="C37" s="51"/>
      <c r="D37" s="180"/>
      <c r="E37" s="176" t="s">
        <v>59</v>
      </c>
      <c r="F37" s="175"/>
      <c r="G37" s="168"/>
      <c r="H37" s="106"/>
      <c r="I37" s="89"/>
      <c r="J37" s="87"/>
    </row>
    <row r="38" spans="1:10" ht="63" x14ac:dyDescent="0.2">
      <c r="A38" s="4">
        <f>IF(F38&lt;&gt;"",1+MAX($A$6:A37),"")</f>
        <v>18</v>
      </c>
      <c r="B38" s="51" t="s">
        <v>60</v>
      </c>
      <c r="C38" s="169" t="s">
        <v>63</v>
      </c>
      <c r="D38" s="177"/>
      <c r="E38" s="178" t="s">
        <v>72</v>
      </c>
      <c r="F38" s="179">
        <v>1080.4000000000001</v>
      </c>
      <c r="G38" s="170" t="s">
        <v>17</v>
      </c>
      <c r="H38" s="106">
        <v>0</v>
      </c>
      <c r="I38" s="89">
        <f t="shared" si="3"/>
        <v>0</v>
      </c>
      <c r="J38" s="87"/>
    </row>
    <row r="39" spans="1:10" x14ac:dyDescent="0.2">
      <c r="A39" s="4" t="str">
        <f>IF(F39&lt;&gt;"",1+MAX($A$6:A38),"")</f>
        <v/>
      </c>
      <c r="B39" s="51"/>
      <c r="C39" s="51"/>
      <c r="D39" s="180"/>
      <c r="E39" s="176" t="s">
        <v>65</v>
      </c>
      <c r="F39" s="175"/>
      <c r="G39" s="168"/>
      <c r="H39" s="106"/>
      <c r="I39" s="89"/>
      <c r="J39" s="87"/>
    </row>
    <row r="40" spans="1:10" ht="63" x14ac:dyDescent="0.2">
      <c r="A40" s="4">
        <f>IF(F40&lt;&gt;"",1+MAX($A$6:A39),"")</f>
        <v>19</v>
      </c>
      <c r="B40" s="51" t="s">
        <v>60</v>
      </c>
      <c r="C40" s="169" t="s">
        <v>63</v>
      </c>
      <c r="D40" s="177"/>
      <c r="E40" s="178" t="s">
        <v>72</v>
      </c>
      <c r="F40" s="179">
        <v>2030.2</v>
      </c>
      <c r="G40" s="170" t="s">
        <v>17</v>
      </c>
      <c r="H40" s="106">
        <v>0</v>
      </c>
      <c r="I40" s="89">
        <f t="shared" si="3"/>
        <v>0</v>
      </c>
      <c r="J40" s="87"/>
    </row>
    <row r="41" spans="1:10" x14ac:dyDescent="0.2">
      <c r="A41" s="4" t="str">
        <f>IF(F41&lt;&gt;"",1+MAX($A$6:A40),"")</f>
        <v/>
      </c>
      <c r="B41" s="51"/>
      <c r="C41" s="51"/>
      <c r="D41" s="180"/>
      <c r="E41" s="176" t="s">
        <v>67</v>
      </c>
      <c r="F41" s="175"/>
      <c r="G41" s="168"/>
      <c r="H41" s="106"/>
      <c r="I41" s="89"/>
      <c r="J41" s="87"/>
    </row>
    <row r="42" spans="1:10" ht="63" x14ac:dyDescent="0.2">
      <c r="A42" s="4">
        <f>IF(F42&lt;&gt;"",1+MAX($A$6:A41),"")</f>
        <v>20</v>
      </c>
      <c r="B42" s="51" t="s">
        <v>60</v>
      </c>
      <c r="C42" s="169" t="s">
        <v>63</v>
      </c>
      <c r="D42" s="177"/>
      <c r="E42" s="178" t="s">
        <v>72</v>
      </c>
      <c r="F42" s="181">
        <v>2030.2</v>
      </c>
      <c r="G42" s="170" t="s">
        <v>17</v>
      </c>
      <c r="H42" s="106">
        <v>0</v>
      </c>
      <c r="I42" s="89">
        <f t="shared" si="3"/>
        <v>0</v>
      </c>
      <c r="J42" s="87"/>
    </row>
    <row r="43" spans="1:10" x14ac:dyDescent="0.2">
      <c r="A43" s="4" t="str">
        <f>IF(F43&lt;&gt;"",1+MAX($A$6:A42),"")</f>
        <v/>
      </c>
      <c r="B43" s="51"/>
      <c r="C43" s="169"/>
      <c r="D43" s="180"/>
      <c r="E43" s="174" t="s">
        <v>73</v>
      </c>
      <c r="F43" s="175"/>
      <c r="G43" s="168"/>
      <c r="H43" s="106"/>
      <c r="I43" s="89"/>
      <c r="J43" s="87"/>
    </row>
    <row r="44" spans="1:10" x14ac:dyDescent="0.2">
      <c r="A44" s="4" t="str">
        <f>IF(F44&lt;&gt;"",1+MAX($A$6:A43),"")</f>
        <v/>
      </c>
      <c r="B44" s="51"/>
      <c r="C44" s="51"/>
      <c r="D44" s="180"/>
      <c r="E44" s="176" t="s">
        <v>74</v>
      </c>
      <c r="F44" s="175"/>
      <c r="G44" s="168"/>
      <c r="H44" s="106"/>
      <c r="I44" s="89"/>
      <c r="J44" s="87"/>
    </row>
    <row r="45" spans="1:10" ht="78.75" x14ac:dyDescent="0.2">
      <c r="A45" s="4">
        <f>IF(F45&lt;&gt;"",1+MAX($A$6:A44),"")</f>
        <v>21</v>
      </c>
      <c r="B45" s="51" t="s">
        <v>60</v>
      </c>
      <c r="C45" s="169" t="s">
        <v>63</v>
      </c>
      <c r="D45" s="177"/>
      <c r="E45" s="178" t="s">
        <v>75</v>
      </c>
      <c r="F45" s="179">
        <f>73.1+69+82*3.83*1+90*3.83*0.5</f>
        <v>628.51</v>
      </c>
      <c r="G45" s="170" t="s">
        <v>17</v>
      </c>
      <c r="H45" s="106">
        <v>0</v>
      </c>
      <c r="I45" s="89">
        <f t="shared" si="3"/>
        <v>0</v>
      </c>
      <c r="J45" s="87"/>
    </row>
    <row r="46" spans="1:10" x14ac:dyDescent="0.2">
      <c r="A46" s="4" t="str">
        <f>IF(F46&lt;&gt;"",1+MAX($A$6:A45),"")</f>
        <v/>
      </c>
      <c r="B46" s="51"/>
      <c r="C46" s="169"/>
      <c r="D46" s="180"/>
      <c r="E46" s="174" t="s">
        <v>76</v>
      </c>
      <c r="F46" s="175"/>
      <c r="G46" s="168"/>
      <c r="H46" s="106"/>
      <c r="I46" s="89"/>
      <c r="J46" s="87"/>
    </row>
    <row r="47" spans="1:10" x14ac:dyDescent="0.2">
      <c r="A47" s="4" t="str">
        <f>IF(F47&lt;&gt;"",1+MAX($A$6:A46),"")</f>
        <v/>
      </c>
      <c r="B47" s="51"/>
      <c r="C47" s="51"/>
      <c r="D47" s="180"/>
      <c r="E47" s="176" t="s">
        <v>59</v>
      </c>
      <c r="F47" s="175"/>
      <c r="G47" s="168"/>
      <c r="H47" s="106"/>
      <c r="I47" s="89"/>
      <c r="J47" s="87"/>
    </row>
    <row r="48" spans="1:10" ht="78.75" x14ac:dyDescent="0.2">
      <c r="A48" s="4">
        <f>IF(F48&lt;&gt;"",1+MAX($A$6:A47),"")</f>
        <v>22</v>
      </c>
      <c r="B48" s="51" t="s">
        <v>60</v>
      </c>
      <c r="C48" s="169" t="s">
        <v>63</v>
      </c>
      <c r="D48" s="177"/>
      <c r="E48" s="178" t="s">
        <v>77</v>
      </c>
      <c r="F48" s="179">
        <v>276</v>
      </c>
      <c r="G48" s="170" t="s">
        <v>17</v>
      </c>
      <c r="H48" s="106">
        <v>0</v>
      </c>
      <c r="I48" s="89">
        <f t="shared" si="3"/>
        <v>0</v>
      </c>
      <c r="J48" s="87"/>
    </row>
    <row r="49" spans="1:10" x14ac:dyDescent="0.2">
      <c r="A49" s="4" t="str">
        <f>IF(F49&lt;&gt;"",1+MAX($A$6:A48),"")</f>
        <v/>
      </c>
      <c r="B49" s="51"/>
      <c r="C49" s="51"/>
      <c r="D49" s="180"/>
      <c r="E49" s="176" t="s">
        <v>65</v>
      </c>
      <c r="F49" s="175"/>
      <c r="G49" s="168"/>
      <c r="H49" s="106"/>
      <c r="I49" s="89"/>
      <c r="J49" s="87"/>
    </row>
    <row r="50" spans="1:10" ht="78.75" x14ac:dyDescent="0.2">
      <c r="A50" s="4">
        <f>IF(F50&lt;&gt;"",1+MAX($A$6:A49),"")</f>
        <v>23</v>
      </c>
      <c r="B50" s="51" t="s">
        <v>60</v>
      </c>
      <c r="C50" s="169" t="s">
        <v>63</v>
      </c>
      <c r="D50" s="177"/>
      <c r="E50" s="178" t="s">
        <v>77</v>
      </c>
      <c r="F50" s="179">
        <f>34+323.7</f>
        <v>357.7</v>
      </c>
      <c r="G50" s="170" t="s">
        <v>17</v>
      </c>
      <c r="H50" s="106">
        <v>0</v>
      </c>
      <c r="I50" s="89">
        <f t="shared" si="3"/>
        <v>0</v>
      </c>
      <c r="J50" s="87"/>
    </row>
    <row r="51" spans="1:10" x14ac:dyDescent="0.2">
      <c r="A51" s="4" t="str">
        <f>IF(F51&lt;&gt;"",1+MAX($A$6:A50),"")</f>
        <v/>
      </c>
      <c r="B51" s="51"/>
      <c r="C51" s="51"/>
      <c r="D51" s="180"/>
      <c r="E51" s="176" t="s">
        <v>67</v>
      </c>
      <c r="F51" s="175"/>
      <c r="G51" s="168"/>
      <c r="H51" s="106"/>
      <c r="I51" s="89"/>
      <c r="J51" s="87"/>
    </row>
    <row r="52" spans="1:10" ht="78.75" x14ac:dyDescent="0.2">
      <c r="A52" s="4">
        <f>IF(F52&lt;&gt;"",1+MAX($A$6:A51),"")</f>
        <v>24</v>
      </c>
      <c r="B52" s="51" t="s">
        <v>60</v>
      </c>
      <c r="C52" s="169" t="s">
        <v>63</v>
      </c>
      <c r="D52" s="177"/>
      <c r="E52" s="178" t="s">
        <v>77</v>
      </c>
      <c r="F52" s="179">
        <v>371.2</v>
      </c>
      <c r="G52" s="170" t="s">
        <v>17</v>
      </c>
      <c r="H52" s="106">
        <v>0</v>
      </c>
      <c r="I52" s="89">
        <f t="shared" si="3"/>
        <v>0</v>
      </c>
      <c r="J52" s="87"/>
    </row>
    <row r="53" spans="1:10" x14ac:dyDescent="0.2">
      <c r="A53" s="4" t="str">
        <f>IF(F53&lt;&gt;"",1+MAX($A$6:A52),"")</f>
        <v/>
      </c>
      <c r="B53" s="51"/>
      <c r="C53" s="169"/>
      <c r="D53" s="182"/>
      <c r="E53" s="174" t="s">
        <v>78</v>
      </c>
      <c r="F53" s="175"/>
      <c r="G53" s="168"/>
      <c r="H53" s="106"/>
      <c r="I53" s="89"/>
      <c r="J53" s="87"/>
    </row>
    <row r="54" spans="1:10" x14ac:dyDescent="0.2">
      <c r="A54" s="4" t="str">
        <f>IF(F54&lt;&gt;"",1+MAX($A$6:A53),"")</f>
        <v/>
      </c>
      <c r="B54" s="51"/>
      <c r="C54" s="51"/>
      <c r="D54" s="180"/>
      <c r="E54" s="176" t="s">
        <v>59</v>
      </c>
      <c r="F54" s="175"/>
      <c r="G54" s="168"/>
      <c r="H54" s="106"/>
      <c r="I54" s="89"/>
      <c r="J54" s="87"/>
    </row>
    <row r="55" spans="1:10" ht="94.5" x14ac:dyDescent="0.2">
      <c r="A55" s="4">
        <f>IF(F55&lt;&gt;"",1+MAX($A$6:A54),"")</f>
        <v>25</v>
      </c>
      <c r="B55" s="51" t="s">
        <v>60</v>
      </c>
      <c r="C55" s="169" t="s">
        <v>63</v>
      </c>
      <c r="D55" s="177"/>
      <c r="E55" s="178" t="s">
        <v>79</v>
      </c>
      <c r="F55" s="179">
        <v>1687</v>
      </c>
      <c r="G55" s="170" t="s">
        <v>18</v>
      </c>
      <c r="H55" s="106">
        <v>0</v>
      </c>
      <c r="I55" s="89">
        <f t="shared" si="3"/>
        <v>0</v>
      </c>
      <c r="J55" s="87"/>
    </row>
    <row r="56" spans="1:10" x14ac:dyDescent="0.2">
      <c r="A56" s="4" t="str">
        <f>IF(F56&lt;&gt;"",1+MAX($A$6:A55),"")</f>
        <v/>
      </c>
      <c r="B56" s="51"/>
      <c r="C56" s="51"/>
      <c r="D56" s="180"/>
      <c r="E56" s="176" t="s">
        <v>65</v>
      </c>
      <c r="F56" s="175"/>
      <c r="G56" s="168"/>
      <c r="H56" s="106"/>
      <c r="I56" s="89"/>
      <c r="J56" s="87"/>
    </row>
    <row r="57" spans="1:10" ht="94.5" x14ac:dyDescent="0.2">
      <c r="A57" s="4">
        <f>IF(F57&lt;&gt;"",1+MAX($A$6:A56),"")</f>
        <v>26</v>
      </c>
      <c r="B57" s="51" t="s">
        <v>60</v>
      </c>
      <c r="C57" s="169" t="s">
        <v>63</v>
      </c>
      <c r="D57" s="177"/>
      <c r="E57" s="178" t="s">
        <v>79</v>
      </c>
      <c r="F57" s="179">
        <v>3136.5</v>
      </c>
      <c r="G57" s="170" t="s">
        <v>18</v>
      </c>
      <c r="H57" s="106">
        <v>0</v>
      </c>
      <c r="I57" s="89">
        <f t="shared" si="3"/>
        <v>0</v>
      </c>
      <c r="J57" s="87"/>
    </row>
    <row r="58" spans="1:10" x14ac:dyDescent="0.2">
      <c r="A58" s="4" t="str">
        <f>IF(F58&lt;&gt;"",1+MAX($A$6:A57),"")</f>
        <v/>
      </c>
      <c r="B58" s="51"/>
      <c r="C58" s="51"/>
      <c r="D58" s="180"/>
      <c r="E58" s="176" t="s">
        <v>80</v>
      </c>
      <c r="F58" s="175"/>
      <c r="G58" s="168"/>
      <c r="H58" s="106"/>
      <c r="I58" s="89"/>
      <c r="J58" s="87"/>
    </row>
    <row r="59" spans="1:10" ht="94.5" x14ac:dyDescent="0.2">
      <c r="A59" s="4">
        <f>IF(F59&lt;&gt;"",1+MAX($A$6:A58),"")</f>
        <v>27</v>
      </c>
      <c r="B59" s="51" t="s">
        <v>60</v>
      </c>
      <c r="C59" s="169" t="s">
        <v>63</v>
      </c>
      <c r="D59" s="177"/>
      <c r="E59" s="178" t="s">
        <v>79</v>
      </c>
      <c r="F59" s="181">
        <v>3136.5</v>
      </c>
      <c r="G59" s="170" t="s">
        <v>18</v>
      </c>
      <c r="H59" s="106">
        <v>0</v>
      </c>
      <c r="I59" s="89">
        <f t="shared" si="3"/>
        <v>0</v>
      </c>
      <c r="J59" s="87"/>
    </row>
    <row r="60" spans="1:10" x14ac:dyDescent="0.2">
      <c r="A60" s="4" t="str">
        <f>IF(F60&lt;&gt;"",1+MAX($A$6:A59),"")</f>
        <v/>
      </c>
      <c r="B60" s="51"/>
      <c r="C60" s="169"/>
      <c r="D60" s="182"/>
      <c r="E60" s="174" t="s">
        <v>81</v>
      </c>
      <c r="F60" s="175"/>
      <c r="G60" s="168"/>
      <c r="H60" s="106"/>
      <c r="I60" s="89"/>
      <c r="J60" s="87"/>
    </row>
    <row r="61" spans="1:10" x14ac:dyDescent="0.2">
      <c r="A61" s="4" t="str">
        <f>IF(F61&lt;&gt;"",1+MAX($A$6:A60),"")</f>
        <v/>
      </c>
      <c r="B61" s="51"/>
      <c r="C61" s="51"/>
      <c r="D61" s="180"/>
      <c r="E61" s="176" t="s">
        <v>82</v>
      </c>
      <c r="F61" s="175"/>
      <c r="G61" s="168"/>
      <c r="H61" s="106"/>
      <c r="I61" s="89"/>
      <c r="J61" s="87"/>
    </row>
    <row r="62" spans="1:10" ht="31.5" x14ac:dyDescent="0.2">
      <c r="A62" s="4">
        <f>IF(F62&lt;&gt;"",1+MAX($A$6:A61),"")</f>
        <v>28</v>
      </c>
      <c r="B62" s="51" t="s">
        <v>60</v>
      </c>
      <c r="C62" s="183" t="s">
        <v>83</v>
      </c>
      <c r="D62" s="177"/>
      <c r="E62" s="184" t="s">
        <v>84</v>
      </c>
      <c r="F62" s="179">
        <v>5842.3</v>
      </c>
      <c r="G62" s="170" t="s">
        <v>17</v>
      </c>
      <c r="H62" s="106">
        <v>0</v>
      </c>
      <c r="I62" s="89">
        <f t="shared" si="3"/>
        <v>0</v>
      </c>
      <c r="J62" s="87"/>
    </row>
    <row r="63" spans="1:10" ht="31.5" x14ac:dyDescent="0.2">
      <c r="A63" s="4">
        <f>IF(F63&lt;&gt;"",1+MAX($A$6:A62),"")</f>
        <v>29</v>
      </c>
      <c r="B63" s="51" t="s">
        <v>60</v>
      </c>
      <c r="C63" s="183" t="s">
        <v>83</v>
      </c>
      <c r="D63" s="177"/>
      <c r="E63" s="184" t="s">
        <v>85</v>
      </c>
      <c r="F63" s="179">
        <v>287.7</v>
      </c>
      <c r="G63" s="170" t="s">
        <v>18</v>
      </c>
      <c r="H63" s="106">
        <v>0</v>
      </c>
      <c r="I63" s="89">
        <f t="shared" si="3"/>
        <v>0</v>
      </c>
      <c r="J63" s="87"/>
    </row>
    <row r="64" spans="1:10" ht="47.25" x14ac:dyDescent="0.2">
      <c r="A64" s="4" t="str">
        <f>IF(F64&lt;&gt;"",1+MAX($A$6:A63),"")</f>
        <v/>
      </c>
      <c r="B64" s="51"/>
      <c r="C64" s="169"/>
      <c r="D64" s="185"/>
      <c r="E64" s="186" t="s">
        <v>86</v>
      </c>
      <c r="F64" s="188"/>
      <c r="G64" s="171"/>
      <c r="H64" s="106"/>
      <c r="I64" s="89"/>
      <c r="J64" s="87"/>
    </row>
    <row r="65" spans="1:63" ht="16.5" thickBot="1" x14ac:dyDescent="0.25">
      <c r="A65" s="97" t="str">
        <f>IF(F65&lt;&gt;"",1+MAX($A$6:A64),"")</f>
        <v/>
      </c>
      <c r="B65" s="98"/>
      <c r="C65" s="99"/>
      <c r="D65" s="100"/>
      <c r="E65" s="101"/>
      <c r="F65" s="187"/>
      <c r="G65" s="98"/>
      <c r="H65" s="103"/>
      <c r="I65" s="104"/>
      <c r="J65" s="105"/>
    </row>
    <row r="66" spans="1:63" ht="16.5" thickBot="1" x14ac:dyDescent="0.25">
      <c r="A66" s="197" t="s">
        <v>87</v>
      </c>
      <c r="B66" s="198"/>
      <c r="C66" s="198"/>
      <c r="D66" s="198"/>
      <c r="E66" s="198"/>
      <c r="F66" s="198"/>
      <c r="G66" s="198"/>
      <c r="H66" s="198"/>
      <c r="I66" s="199"/>
      <c r="J66" s="37">
        <f>(SUM(I23:I65))</f>
        <v>0</v>
      </c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2"/>
      <c r="BG66" s="52"/>
      <c r="BH66" s="52"/>
      <c r="BI66" s="52"/>
      <c r="BJ66" s="52"/>
      <c r="BK66" s="52"/>
    </row>
    <row r="67" spans="1:63" ht="16.5" thickBot="1" x14ac:dyDescent="0.25">
      <c r="A67" s="90"/>
      <c r="B67" s="91"/>
      <c r="C67" s="91"/>
      <c r="D67" s="91"/>
      <c r="E67" s="92"/>
      <c r="F67" s="93"/>
      <c r="G67" s="90"/>
      <c r="H67" s="94"/>
      <c r="I67" s="95"/>
      <c r="J67" s="96"/>
    </row>
    <row r="68" spans="1:63" s="65" customFormat="1" ht="16.5" thickBot="1" x14ac:dyDescent="0.25">
      <c r="A68" s="208" t="s">
        <v>25</v>
      </c>
      <c r="B68" s="209"/>
      <c r="C68" s="209"/>
      <c r="D68" s="209"/>
      <c r="E68" s="209"/>
      <c r="F68" s="209"/>
      <c r="G68" s="209"/>
      <c r="H68" s="210"/>
      <c r="I68" s="202">
        <f>J20+J66</f>
        <v>0</v>
      </c>
      <c r="J68" s="203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</row>
    <row r="69" spans="1:63" s="65" customFormat="1" ht="16.5" thickBot="1" x14ac:dyDescent="0.25">
      <c r="A69" s="151" t="s">
        <v>20</v>
      </c>
      <c r="B69" s="152"/>
      <c r="C69" s="152"/>
      <c r="D69" s="152"/>
      <c r="E69" s="152"/>
      <c r="F69" s="152"/>
      <c r="G69" s="152"/>
      <c r="H69" s="152"/>
      <c r="I69" s="204">
        <f>I68</f>
        <v>0</v>
      </c>
      <c r="J69" s="20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</row>
    <row r="70" spans="1:63" s="65" customFormat="1" ht="16.5" thickBot="1" x14ac:dyDescent="0.25">
      <c r="A70" s="151" t="s">
        <v>26</v>
      </c>
      <c r="B70" s="152"/>
      <c r="C70" s="152"/>
      <c r="D70" s="152"/>
      <c r="E70" s="152"/>
      <c r="F70" s="152"/>
      <c r="G70" s="152"/>
      <c r="H70" s="113">
        <v>0.25</v>
      </c>
      <c r="I70" s="204">
        <f>I68*H70</f>
        <v>0</v>
      </c>
      <c r="J70" s="20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</row>
    <row r="71" spans="1:63" s="65" customFormat="1" ht="16.5" thickBot="1" x14ac:dyDescent="0.25">
      <c r="A71" s="151" t="s">
        <v>27</v>
      </c>
      <c r="B71" s="152"/>
      <c r="C71" s="152"/>
      <c r="D71" s="152"/>
      <c r="E71" s="152"/>
      <c r="F71" s="152"/>
      <c r="G71" s="152"/>
      <c r="H71" s="113">
        <v>0.03</v>
      </c>
      <c r="I71" s="204">
        <f>I68*H71</f>
        <v>0</v>
      </c>
      <c r="J71" s="20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</row>
    <row r="72" spans="1:63" s="65" customFormat="1" ht="16.5" thickBot="1" x14ac:dyDescent="0.25">
      <c r="A72" s="151" t="s">
        <v>28</v>
      </c>
      <c r="B72" s="152"/>
      <c r="C72" s="152"/>
      <c r="D72" s="152"/>
      <c r="E72" s="152"/>
      <c r="F72" s="152"/>
      <c r="G72" s="152"/>
      <c r="H72" s="113">
        <v>7.0000000000000007E-2</v>
      </c>
      <c r="I72" s="206">
        <f>I68*H72</f>
        <v>0</v>
      </c>
      <c r="J72" s="207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</row>
    <row r="73" spans="1:63" s="62" customFormat="1" ht="16.5" thickBot="1" x14ac:dyDescent="0.25">
      <c r="A73" s="208" t="s">
        <v>3</v>
      </c>
      <c r="B73" s="209"/>
      <c r="C73" s="209"/>
      <c r="D73" s="209"/>
      <c r="E73" s="209"/>
      <c r="F73" s="209"/>
      <c r="G73" s="209"/>
      <c r="H73" s="209"/>
      <c r="I73" s="200">
        <f>SUM(I69:J72)</f>
        <v>0</v>
      </c>
      <c r="J73" s="201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</row>
    <row r="74" spans="1:63" x14ac:dyDescent="0.2">
      <c r="A74" s="40" t="s">
        <v>15</v>
      </c>
      <c r="B74" s="41"/>
      <c r="C74" s="41"/>
      <c r="D74" s="41"/>
      <c r="E74" s="42"/>
      <c r="F74" s="43"/>
      <c r="G74" s="41"/>
      <c r="H74" s="45"/>
      <c r="I74" s="44"/>
      <c r="J74" s="69"/>
    </row>
    <row r="75" spans="1:63" ht="16.5" thickBot="1" x14ac:dyDescent="0.25">
      <c r="A75" s="53"/>
      <c r="B75" s="22"/>
      <c r="C75" s="22"/>
      <c r="D75" s="22"/>
      <c r="E75" s="23"/>
      <c r="F75" s="24"/>
      <c r="G75" s="22"/>
      <c r="H75" s="25"/>
      <c r="I75" s="26"/>
      <c r="J75" s="70"/>
    </row>
    <row r="96" spans="8:8" x14ac:dyDescent="0.2">
      <c r="H96" s="15"/>
    </row>
  </sheetData>
  <mergeCells count="12">
    <mergeCell ref="A8:J8"/>
    <mergeCell ref="A20:I20"/>
    <mergeCell ref="A22:J22"/>
    <mergeCell ref="A66:I66"/>
    <mergeCell ref="I73:J73"/>
    <mergeCell ref="I68:J68"/>
    <mergeCell ref="I69:J69"/>
    <mergeCell ref="I70:J70"/>
    <mergeCell ref="I71:J71"/>
    <mergeCell ref="I72:J72"/>
    <mergeCell ref="A68:H68"/>
    <mergeCell ref="A73:H73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2025-12-11T09:59:56Z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